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20" windowHeight="7620" activeTab="0"/>
  </bookViews>
  <sheets>
    <sheet name="BC - 2015" sheetId="1" r:id="rId1"/>
    <sheet name="2015 (2)" sheetId="2" state="hidden" r:id="rId2"/>
  </sheets>
  <definedNames>
    <definedName name="_xlnm.Print_Area" localSheetId="1">'2015 (2)'!$A$1:$F$184</definedName>
    <definedName name="_xlnm.Print_Area" localSheetId="0">'BC - 2015'!$A$1:$F$131</definedName>
  </definedNames>
  <calcPr fullCalcOnLoad="1"/>
</workbook>
</file>

<file path=xl/sharedStrings.xml><?xml version="1.0" encoding="utf-8"?>
<sst xmlns="http://schemas.openxmlformats.org/spreadsheetml/2006/main" count="467" uniqueCount="252">
  <si>
    <t xml:space="preserve">a </t>
  </si>
  <si>
    <t xml:space="preserve">b </t>
  </si>
  <si>
    <t xml:space="preserve">c </t>
  </si>
  <si>
    <t>3=2-1</t>
  </si>
  <si>
    <t>A</t>
  </si>
  <si>
    <t>I</t>
  </si>
  <si>
    <t>II</t>
  </si>
  <si>
    <t>III</t>
  </si>
  <si>
    <t>IV</t>
  </si>
  <si>
    <t>V</t>
  </si>
  <si>
    <t>B</t>
  </si>
  <si>
    <t>*</t>
  </si>
  <si>
    <t>TT</t>
  </si>
  <si>
    <t>a</t>
  </si>
  <si>
    <t xml:space="preserve"> b </t>
  </si>
  <si>
    <t>01</t>
  </si>
  <si>
    <t>02</t>
  </si>
  <si>
    <t>%</t>
  </si>
  <si>
    <t>b</t>
  </si>
  <si>
    <t>c</t>
  </si>
  <si>
    <t>d</t>
  </si>
  <si>
    <t>e</t>
  </si>
  <si>
    <t>VL§ ®Çu n¨m</t>
  </si>
  <si>
    <t>VL§ cuèi n¨m</t>
  </si>
  <si>
    <t>Sè d­ bq</t>
  </si>
  <si>
    <t>g</t>
  </si>
  <si>
    <t>(Tµi s¶n ng¾n h¹n)</t>
  </si>
  <si>
    <t xml:space="preserve">     Căn cứ các chỉ tiêu kế hoạch năm 2015, để thực hiện hoàn thành kế hoạch SXKD năm 2015, Ban kiểm soát có một số kiến nghị sau: </t>
  </si>
  <si>
    <t>Biên bản lập thành 03 bản:</t>
  </si>
  <si>
    <t xml:space="preserve"> + 01 bản gửi BKS Tổng công ty </t>
  </si>
  <si>
    <t>TM/ BAN KIỂM SOÁT</t>
  </si>
  <si>
    <t>ĐẠI DIỆN DOANH NGHIỆP</t>
  </si>
  <si>
    <t>Kế toán trưởng                             Tổng giám đốc</t>
  </si>
  <si>
    <t>Trưởng ban</t>
  </si>
  <si>
    <t>Chu Thị Bích Ngân</t>
  </si>
  <si>
    <t>III/ PHẦN KIẾN NGHỊ</t>
  </si>
  <si>
    <t>II/ PHẦN ĐÁNH GIÁ CHUNG</t>
  </si>
  <si>
    <t xml:space="preserve"> - Sản xuất kinh doanh có lãi trước thuế là: 4,1 tỷ đồng;</t>
  </si>
  <si>
    <t xml:space="preserve"> - CBCNV trong Công ty có công ăn việc làm, thu nhập ổn định, thu nhập bình quân 5.600.000 đồng/người/tháng; Tiền lương trả kịp thời, đúng theo thỏa ước lao động.</t>
  </si>
  <si>
    <t xml:space="preserve"> - Sử dụng hiệu quả tối đa công suất thiết bị hiện có;</t>
  </si>
  <si>
    <t xml:space="preserve"> - Thực hiện tốt việc nộp các loại thuế cho ngân sách nhà nước; đã hoàn thành đóng các loại bảo hiểm cho người lao động năm 2014 xong trước 25/12/2014;</t>
  </si>
  <si>
    <t xml:space="preserve"> - Công tác quản lý điều hành của HĐQT &amp; Ban Tổng giám đốc đã thực hiện theo đúng luật doanh nghiệp, điều lệ của Công ty, nghị quyết của đại hội cổ đông và các nghị quyết khác.</t>
  </si>
  <si>
    <t xml:space="preserve"> - Công ty thực hiện xong chi trả cổ tức năm 2013 cho các cổ đông;</t>
  </si>
  <si>
    <t xml:space="preserve"> - Nâng cao uy tín thương hiệu Licogi17;</t>
  </si>
  <si>
    <r>
      <rPr>
        <b/>
        <sz val="13"/>
        <rFont val="Times New Roman"/>
        <family val="1"/>
      </rPr>
      <t>3/</t>
    </r>
    <r>
      <rPr>
        <sz val="13"/>
        <rFont val="Times New Roman"/>
        <family val="1"/>
      </rPr>
      <t xml:space="preserve"> Vốn điều lệ của Công ty có 10 tỷ đồng, Công ty luôn trong tình trạng thiếu vốn, để duy trì SXKD, Công ty phải vay vốn từ nhiều nguồn kể cả vay của các cá nhân với chi phí vay cao, trong năm 2014 số tiền lãi vay phải trả là 5,865 tỷ đồng --&gt; ảnh hưởng đến kết quả SXKD của Công ty.</t>
    </r>
  </si>
  <si>
    <r>
      <rPr>
        <b/>
        <sz val="13"/>
        <rFont val="Times New Roman"/>
        <family val="1"/>
      </rPr>
      <t xml:space="preserve">4/ </t>
    </r>
    <r>
      <rPr>
        <sz val="13"/>
        <rFont val="Times New Roman"/>
        <family val="1"/>
      </rPr>
      <t>Thực hiện đối chiếu công nợ với khách hàng vào thời điểm 31/12/2014 chưa đầy đủ.</t>
    </r>
  </si>
  <si>
    <r>
      <rPr>
        <b/>
        <sz val="13"/>
        <rFont val="Times New Roman"/>
        <family val="1"/>
      </rPr>
      <t>5/</t>
    </r>
    <r>
      <rPr>
        <sz val="13"/>
        <rFont val="Times New Roman"/>
        <family val="1"/>
      </rPr>
      <t xml:space="preserve"> Công tác thu hồi công nợ đã có nhiều cố gắng song số nợ phải thu vẫn còn lớn dẫn đến tình trạng Công ty luôn thiếu vốn để SXKD, thời gian luân chuyển vốn dài --&gt; ảnh hưởng đến kết quả SXKD của Công ty.</t>
    </r>
  </si>
  <si>
    <r>
      <rPr>
        <b/>
        <sz val="13"/>
        <rFont val="Times New Roman"/>
        <family val="1"/>
      </rPr>
      <t xml:space="preserve">1/ </t>
    </r>
    <r>
      <rPr>
        <sz val="13"/>
        <rFont val="Times New Roman"/>
        <family val="1"/>
      </rPr>
      <t>Tập trung chỉ đạo thực hiện thi công các công việc tại công trình Thủy điện Bản Chát đảm bảo tiến độ đã cam kết với Chủ đầu tư &amp; Tổng thầu.</t>
    </r>
  </si>
  <si>
    <r>
      <rPr>
        <b/>
        <sz val="13"/>
        <rFont val="Times New Roman"/>
        <family val="1"/>
      </rPr>
      <t xml:space="preserve">2/ </t>
    </r>
    <r>
      <rPr>
        <sz val="13"/>
        <rFont val="Times New Roman"/>
        <family val="1"/>
      </rPr>
      <t>Tiếp tục mở rộng thị trường, tìm kiếm việc làm, mạnh dạn tham gia vào lĩnh vực giao thông.</t>
    </r>
  </si>
  <si>
    <r>
      <rPr>
        <b/>
        <sz val="13"/>
        <rFont val="Times New Roman"/>
        <family val="1"/>
      </rPr>
      <t xml:space="preserve">3/ </t>
    </r>
    <r>
      <rPr>
        <sz val="13"/>
        <rFont val="Times New Roman"/>
        <family val="1"/>
      </rPr>
      <t>Có chiến lược đầu tư năng lực xe máy thiết bị thi công, bổ sung các thiết bị còn thiếu đảm bảo dây chuyền sản xuất của Công ty đủ và đồng bộ.</t>
    </r>
  </si>
  <si>
    <r>
      <rPr>
        <b/>
        <sz val="13"/>
        <rFont val="Times New Roman"/>
        <family val="1"/>
      </rPr>
      <t xml:space="preserve">4/ </t>
    </r>
    <r>
      <rPr>
        <sz val="13"/>
        <rFont val="Times New Roman"/>
        <family val="1"/>
      </rPr>
      <t>Rà soát, điều chỉnh và quản lý tốt định mức kinh tế kỹ thuật; định mức tiêu thụ vật tư phụ tùng; Định mức chi tiêu nội bộ,…  để góp phần hạ giá thành sản phẩm, nâng cao hiệu quả sản xuất kinh doanh.</t>
    </r>
  </si>
  <si>
    <r>
      <rPr>
        <b/>
        <sz val="13"/>
        <rFont val="Times New Roman"/>
        <family val="1"/>
      </rPr>
      <t xml:space="preserve">7/ </t>
    </r>
    <r>
      <rPr>
        <sz val="13"/>
        <rFont val="Times New Roman"/>
        <family val="1"/>
      </rPr>
      <t xml:space="preserve">Có chính sách tuyển dụng và đào tạo nhân lực phù hợp đáp ứng nhu cầu của Công ty trong giai đoạn mới, mạnh dạn bổ nhiệm, giao việc cho nhân lực trẻ. </t>
    </r>
  </si>
  <si>
    <r>
      <rPr>
        <b/>
        <sz val="13"/>
        <rFont val="Times New Roman"/>
        <family val="1"/>
      </rPr>
      <t>8/</t>
    </r>
    <r>
      <rPr>
        <sz val="13"/>
        <rFont val="Times New Roman"/>
        <family val="1"/>
      </rPr>
      <t xml:space="preserve"> Liên tục đề nghị được sự quan tâm của Tổng công ty về việc làm, tiền vốn để Công ty hoàn thành nhiệm vụ kế hoạch năm 2015.</t>
    </r>
  </si>
  <si>
    <r>
      <rPr>
        <b/>
        <sz val="13"/>
        <rFont val="Times New Roman"/>
        <family val="1"/>
      </rPr>
      <t xml:space="preserve">1/ </t>
    </r>
    <r>
      <rPr>
        <sz val="13"/>
        <rFont val="Times New Roman"/>
        <family val="1"/>
      </rPr>
      <t>Ban kiểm soát nhất trí với các số liệu cũng như nhận xét của kiểm toán viên đưa ra trong báo cáo tài chính của Công ty đã được kiểm toán bởi Công ty TNHH Kiểm toán và định giá Việt Nam. Báo cáo tài chính phản ánh trung thực tình hình tài chính năm 2014 của Công ty.</t>
    </r>
  </si>
  <si>
    <r>
      <rPr>
        <b/>
        <sz val="13"/>
        <rFont val="Times New Roman"/>
        <family val="1"/>
      </rPr>
      <t xml:space="preserve">2/ </t>
    </r>
    <r>
      <rPr>
        <sz val="13"/>
        <rFont val="Times New Roman"/>
        <family val="1"/>
      </rPr>
      <t xml:space="preserve">Kết quả sản xuất kinh doanh của Công ty năm 2014 đạt được đã đảm bảo các mục tiêu theo nghị quyết đại hội cổ đông năm 2014, cụ thể: </t>
    </r>
  </si>
  <si>
    <r>
      <rPr>
        <b/>
        <sz val="13"/>
        <rFont val="Times New Roman"/>
        <family val="1"/>
      </rPr>
      <t xml:space="preserve">5/ </t>
    </r>
    <r>
      <rPr>
        <sz val="13"/>
        <rFont val="Times New Roman"/>
        <family val="1"/>
      </rPr>
      <t>Tích cực đôn đốc thu hồi công nợ hơn nữa, có phương án giải quyết dứt điểm các khoản nợ của các công trình: Kênh dẫn nước làm mát N/m điện Uông Bí mở rộng; Hệ thống xử lý rác Quang Hanh, Cẩm Phả Quảng Ninh; D.A khai thác &amp; chế biến khoáng sản Núi Pháo; Công trình Thủy điện Bản Chát  … Đối với công nợ khó đòi, đề nghị đưa ra cơ quan Pháp luật để giải quyết.</t>
    </r>
  </si>
  <si>
    <r>
      <rPr>
        <b/>
        <sz val="13"/>
        <rFont val="Times New Roman"/>
        <family val="1"/>
      </rPr>
      <t xml:space="preserve">6/ </t>
    </r>
    <r>
      <rPr>
        <sz val="13"/>
        <rFont val="Times New Roman"/>
        <family val="1"/>
      </rPr>
      <t xml:space="preserve">Có phương án kinh doanh linh động hơn nữa để huy động vốn của các nhà đầu tư thực hiện xây dựng hạ tầng khu dân cư Licogi17, giảm đến mức thấp nhất có thể các khoản vay có chi phí vay cao. </t>
    </r>
  </si>
  <si>
    <t xml:space="preserve"> + 01 bản gửi Kế toán Licogi17</t>
  </si>
  <si>
    <t xml:space="preserve"> + 01 bản lưu BKS Công ty</t>
  </si>
  <si>
    <t>TCT XÂY DỰNG VÀ PHÁT TRIỂN HẠ TẦNG</t>
  </si>
  <si>
    <t xml:space="preserve">CỘNG HOÀ XÃ HỘI CHỦ NGHĨA VIỆT NAM </t>
  </si>
  <si>
    <t>CÔNG TY CỔ PHẦN LICOGI17</t>
  </si>
  <si>
    <t xml:space="preserve">Độc lập  - Tự do  - Hạnh phúc </t>
  </si>
  <si>
    <t xml:space="preserve">BIÊN BẢN </t>
  </si>
  <si>
    <t>KIỂM TRA BÁO CÁO TÀI CHÍNH NĂM 2015</t>
  </si>
  <si>
    <t xml:space="preserve">  - Căn cứ điều lệ sửa đổi, bổ sung tổ chức và hoạt động Công ty cổ phần LICOGI17 ngày 15/3/2012;</t>
  </si>
  <si>
    <t xml:space="preserve">  - Căn cứ nhiệm vụ, quyền hạn của Ban kiểm soát quy định tại điều 58 của điều lệ;</t>
  </si>
  <si>
    <t xml:space="preserve">  - Căn cứ báo cáo tài chính năm 2014 của Công ty cổ phần Licogi17;</t>
  </si>
  <si>
    <t xml:space="preserve">  - Căn cứ báo cáo kết quả kiểm toán của tổ chức kiểm toán độc lập - Công ty TNHH kiểm toán và định giá Việt Nam;</t>
  </si>
  <si>
    <t xml:space="preserve"> Hôm nay, ngày 08 tháng 4 năm 2015 tại Công ty cổ phần LICOGI17,</t>
  </si>
  <si>
    <t xml:space="preserve">          Thành phần gồm có:</t>
  </si>
  <si>
    <t>1/- ĐẠI DIỆN CÔNG TY CỔ PHẦN LICOGI17</t>
  </si>
  <si>
    <t xml:space="preserve">    1. Ông Vũ Quang Trường</t>
  </si>
  <si>
    <t xml:space="preserve">    2. Bà Lê Thị Trí</t>
  </si>
  <si>
    <t>Chức vụ: Tổng giám đốc Công ty</t>
  </si>
  <si>
    <t>Chức vụ: Phụ trách phòng Kế toán - Tài chính</t>
  </si>
  <si>
    <t xml:space="preserve">    1. Bà Chu Thị Bích Ngân</t>
  </si>
  <si>
    <t xml:space="preserve">    2. Ông Phạm Đình Phi</t>
  </si>
  <si>
    <t xml:space="preserve">Chức vụ: Trưởng ban kiểm soát Công ty </t>
  </si>
  <si>
    <t>Chức vụ: Uỷ viên ban kiểm soát</t>
  </si>
  <si>
    <t>2/- ĐẠI DIỆN BAN KIỂM SOÁT CÔNG TY</t>
  </si>
  <si>
    <t xml:space="preserve">       Sau khi xem xét, thẩm định kiểm tra tính hợp pháp, hợp lệ của toàn bộ các chứng từ kế toán, ghi chép sổ sách kế toán, báo cáo tài chính tổng hợp năm của Công ty cổ phần LICOGI17, Ban kiểm soát thống nhất với báo cáo tài chính năm 2014 như sau:</t>
  </si>
  <si>
    <t>I/ PHẦN THẨM ĐỊNH SỐ LIỆU BÁO CÁO TÀI CHÍNH</t>
  </si>
  <si>
    <t xml:space="preserve">     * Về chứng từ, sổ sách: Chứng từ, sổ sách kế toán ghi chép đầy đủ, sạch sẽ, rõ ràng. Lưu trữ theo từng tháng, quý, năm; mở sổ chi tiết cho từng công trình, hạng mục công trình… Các chứng từ đều có chữ ký đầy đủ.</t>
  </si>
  <si>
    <t xml:space="preserve">     * Về các chỉ tiêu tài chính cơ bản trong báo cáo tài chính: Các chỉ tiêu phản ánh phù hợp với chuẩn mực và chế độ kế toán hiện hành và các quy định pháp lý có liên quan.</t>
  </si>
  <si>
    <t>BẢNG CÂN ĐỐI  KẾ TOÁN</t>
  </si>
  <si>
    <t>Tại ngày 31 tháng 12 năm 2014</t>
  </si>
  <si>
    <t>Đơn vị tính: Đồng</t>
  </si>
  <si>
    <t>TÀI SẢN</t>
  </si>
  <si>
    <t>Mã số</t>
  </si>
  <si>
    <t>Tài sản ngắn hạn (100=110+120+130+140+150)</t>
  </si>
  <si>
    <t>Tiền và các khoản tương đương tiền</t>
  </si>
  <si>
    <t>Tiền</t>
  </si>
  <si>
    <t xml:space="preserve">Các khoản tương đương tiền </t>
  </si>
  <si>
    <t>Các khoản đầu tư tài chính ngắn hạn</t>
  </si>
  <si>
    <t>Đầu tư ngắn hạn</t>
  </si>
  <si>
    <t>Dự phòng giảm giá đầu tư ngắn hạn</t>
  </si>
  <si>
    <t>Các khoản phải thu ngắn hạn</t>
  </si>
  <si>
    <t xml:space="preserve">Phải thu khách hàng </t>
  </si>
  <si>
    <t xml:space="preserve">Trả trước cho người bán </t>
  </si>
  <si>
    <t>Dự phòng phải thu dài hạn khó đòi</t>
  </si>
  <si>
    <t>Hàng tồn kho</t>
  </si>
  <si>
    <t>Dự phòng giảm giá hàng tồn kho</t>
  </si>
  <si>
    <t>Tài sản ngắn hạn khác</t>
  </si>
  <si>
    <t xml:space="preserve">Chi phí trả trước ngắn hạn </t>
  </si>
  <si>
    <t xml:space="preserve">Thuế GTGT được khấu trừ </t>
  </si>
  <si>
    <t xml:space="preserve">Thuế và các khoản phải thu nhà nước </t>
  </si>
  <si>
    <t>Tài sản dài hạn (200=210+220+240+250+260)</t>
  </si>
  <si>
    <t>Các khoản phải thu dài hạn</t>
  </si>
  <si>
    <t>Phải thu dài hạn khác</t>
  </si>
  <si>
    <t xml:space="preserve">Tài sản cố định </t>
  </si>
  <si>
    <t>Tài sản cố định hữu hình</t>
  </si>
  <si>
    <t xml:space="preserve"> -Nguyên giá</t>
  </si>
  <si>
    <t xml:space="preserve"> -Giá trị hao mòn luỹ kế</t>
  </si>
  <si>
    <t xml:space="preserve">Tài sản cố định thuê tài chính </t>
  </si>
  <si>
    <t>Tài sản cố định vô hình</t>
  </si>
  <si>
    <t>Chi phí xây dựng cơ bản dở dang</t>
  </si>
  <si>
    <t>Bất động sản đầu tư</t>
  </si>
  <si>
    <t>Các khoản đầu tư tài chính dài hạn</t>
  </si>
  <si>
    <t>Tài sản dài hạn khác</t>
  </si>
  <si>
    <t>Chi phí trả trước dài hạn</t>
  </si>
  <si>
    <t>TỔNG CỘNG TÀI SẢN (270=100+200)</t>
  </si>
  <si>
    <t>NGUỒN VỐN</t>
  </si>
  <si>
    <t>Nợ phải trả (300=310+330)</t>
  </si>
  <si>
    <t>Nợ ngắn hạn</t>
  </si>
  <si>
    <t>Vay và nợ ngắn hạn</t>
  </si>
  <si>
    <t>Phải trả người bán</t>
  </si>
  <si>
    <t>Người mua trả tiền trước</t>
  </si>
  <si>
    <t>Thuế và các khoản phải nộp Nhà nước</t>
  </si>
  <si>
    <t>Phải trả người lao động</t>
  </si>
  <si>
    <t xml:space="preserve">Chi phí phải trả </t>
  </si>
  <si>
    <t>Phải trả nội bộ</t>
  </si>
  <si>
    <t xml:space="preserve">Các khoản phải trả, phải nộp ngắn hạn khác </t>
  </si>
  <si>
    <t>Quỹ khen thưởng, Phúc lợi</t>
  </si>
  <si>
    <t>Nợ dài hạn</t>
  </si>
  <si>
    <t>Vay và nợ dài hạn</t>
  </si>
  <si>
    <t>Dự phòng trợ cấp mất việc làm</t>
  </si>
  <si>
    <t>Doanh thu chưa thực hiện</t>
  </si>
  <si>
    <t>Vốn chủ sở hữu (400=410+430)</t>
  </si>
  <si>
    <t xml:space="preserve">Vốn chủ sở hữu </t>
  </si>
  <si>
    <t xml:space="preserve">Vốn đầu tư của chủ sở hữu </t>
  </si>
  <si>
    <t xml:space="preserve">Thặng dư vốn cổ phần </t>
  </si>
  <si>
    <t>Vốn khác của chủ sở hữu</t>
  </si>
  <si>
    <t>Quỹ đầu tư phát triển</t>
  </si>
  <si>
    <t>Quỹ dự phòng tài chính</t>
  </si>
  <si>
    <t>Quỹ khác thuộc vốn chủ sở hữu</t>
  </si>
  <si>
    <t>Lợi nhuận sau thuế chưa phân phối</t>
  </si>
  <si>
    <t>Nguồn vốn đầu tư XDCB</t>
  </si>
  <si>
    <t>Nguồn kinh phí và quỹ khác</t>
  </si>
  <si>
    <t>Nguồn kinh phí</t>
  </si>
  <si>
    <t xml:space="preserve">Nguồn kinh phí đã hình thành TSCĐ </t>
  </si>
  <si>
    <t>TỔNG CỘNG NGUỒN VỐN (440=300+400)</t>
  </si>
  <si>
    <t>Số báo cáo</t>
  </si>
  <si>
    <t>Số kiểm tra</t>
  </si>
  <si>
    <t>Chênh lệch</t>
  </si>
  <si>
    <t>Các chỉ tiêu</t>
  </si>
  <si>
    <t xml:space="preserve">Doanh thu bán hàng và cung cấp dịch vụ </t>
  </si>
  <si>
    <t>Các khoản giảm trừ doanh thu</t>
  </si>
  <si>
    <t xml:space="preserve">Doanh thu thuần về bán hàng và cung cấp dịch vụ (10=01-02) </t>
  </si>
  <si>
    <t>Giá vốn hàng bán</t>
  </si>
  <si>
    <t>Lợi nhuận gộp về bán hàng và cung cấp dịch vụ (20=10-11)</t>
  </si>
  <si>
    <t>Doanh thu hoạt động tài chính</t>
  </si>
  <si>
    <t>Chi phí tài chính</t>
  </si>
  <si>
    <t>Trong đó: Chi phí Lãi vay</t>
  </si>
  <si>
    <t>Chi phí bán hàng</t>
  </si>
  <si>
    <t>Chi phí quản lý doanh nghiệp</t>
  </si>
  <si>
    <t>Lợi nhuận thuần từ hoạt động kinh doanh (30=20+(21-22)-(24+25))</t>
  </si>
  <si>
    <t>Thu nhập khác</t>
  </si>
  <si>
    <t>Chi phí khác</t>
  </si>
  <si>
    <t>Lợi nhuận khác (40=31-32)</t>
  </si>
  <si>
    <t>Tổng lợi nhuận kế toán trước thuế  (50=30+40)</t>
  </si>
  <si>
    <t>Chi phí thuế TNDN hiện hành</t>
  </si>
  <si>
    <t>Lợi nhuận sau thuế thu nhập doanh nghiệp (60=50-51-52)</t>
  </si>
  <si>
    <t>Lãi cơ bản trên cổ phiếu</t>
  </si>
  <si>
    <t xml:space="preserve">MỘT SỐ CHỈ TIÊU TÀI CHÍNH ĐÃ ĐẠT ĐƯỢC </t>
  </si>
  <si>
    <t>ĐVT</t>
  </si>
  <si>
    <t>Năm 2015</t>
  </si>
  <si>
    <t>Ghi chú</t>
  </si>
  <si>
    <t xml:space="preserve"> CP lưu hành bq năm 2013 </t>
  </si>
  <si>
    <t>Chỉ tiêu</t>
  </si>
  <si>
    <t>Cơ cấu tài sản (%)</t>
  </si>
  <si>
    <t>Tài sản dài hạn/Tổng tài sản</t>
  </si>
  <si>
    <t>Tài sản ngắn hạn/Tổng tài sản</t>
  </si>
  <si>
    <t>Cơ cấu nguồn vốn (%)</t>
  </si>
  <si>
    <t>Nợ phải trả /Tổng nguồn vốn</t>
  </si>
  <si>
    <t>Nguồn vốn chủ sở hữu/Tổng nguồn vốn</t>
  </si>
  <si>
    <t xml:space="preserve">Khả năng thanh toán </t>
  </si>
  <si>
    <t>Khả năng thanh toán hiện hành (Tổng tài sản/Tổng nợ phải trả)</t>
  </si>
  <si>
    <t>Khả năng thanh toán nợ ngắn hạn (Tài sản ngắn hạn/Tổng nợ ngắn hạn)</t>
  </si>
  <si>
    <t>Khả năng thanh toán nhanh [(Tiền &amp; các khoản tương đương tiền + Đầu tư tài chính ngắn hạn)/Nợ ngắn hạn]</t>
  </si>
  <si>
    <t>Tỷ suất lợi nhuận (%)</t>
  </si>
  <si>
    <t>Tỷ suất lợi nhuận cận biên (lợi nhuận trước thuế/doanh thu)</t>
  </si>
  <si>
    <t>ROA (Lợi nhuận sau thuế/tổng tài sản)</t>
  </si>
  <si>
    <t>ROE (Lợi nhuận sau thuế/Vốn chủ SH BQ)</t>
  </si>
  <si>
    <t>Luân chuyển vốn lưu động</t>
  </si>
  <si>
    <t>Số vòng luân chuyển vốn lưu động (Doanh thu/Số dư bq về vốn lưu động)</t>
  </si>
  <si>
    <t>Số ngày luân chuyển bình quân của vốn lưu động (Số ngày trong kỳ nghiên cứu/Số vòng luân chuyển VLĐ)</t>
  </si>
  <si>
    <t>Mức độ bảo toàn vốn</t>
  </si>
  <si>
    <t>Mức độ bảo toàn vốn ((Tổng tài sản - Tổng nợ phải trả)/(Vốn điều lệ + Quỹ đầu tư phát triển)</t>
  </si>
  <si>
    <t>lần</t>
  </si>
  <si>
    <t>&gt;1 đảm bảo khả năng thanh toán</t>
  </si>
  <si>
    <t>&gt;1 có khả năng thanh toán các khoản nợ ngắn hạn nhưng chưa cao.</t>
  </si>
  <si>
    <t xml:space="preserve">Chưa có khă năng thanh toán nhanh </t>
  </si>
  <si>
    <t>Bảo toàn được vốn kinh doanh</t>
  </si>
  <si>
    <t>vòng</t>
  </si>
  <si>
    <t>ngày</t>
  </si>
  <si>
    <t>Số đầu kì</t>
  </si>
  <si>
    <t>Báo cáo kết quả hoạt động kinh doanh</t>
  </si>
  <si>
    <t>Số cuối kỳ</t>
  </si>
  <si>
    <t>Số đầu kỳ</t>
  </si>
  <si>
    <t>Phải thu về cho vay ngắn hạn</t>
  </si>
  <si>
    <t>Phải thu ngắn hạn khác</t>
  </si>
  <si>
    <t>Tài sản dở dang dài hạn</t>
  </si>
  <si>
    <t>Đầu tư tài chính dài hạn</t>
  </si>
  <si>
    <t>VI</t>
  </si>
  <si>
    <t>Tài sản dài hạn (200=210+220+230+240+250+260)</t>
  </si>
  <si>
    <t>Phải trả người bán ngắn hạn</t>
  </si>
  <si>
    <t>Người mua trả tiền trước ngắn hạn</t>
  </si>
  <si>
    <t>Chi phí phải trả ngắn hạn</t>
  </si>
  <si>
    <t>Phải trả ngắn hạn khác</t>
  </si>
  <si>
    <t>Vay và nợ thuê tài chính ngắn hạn</t>
  </si>
  <si>
    <t>Doanh thu chưa thực hiện dài hạn</t>
  </si>
  <si>
    <t>Vay và nợ thuê tài chính dài hạn</t>
  </si>
  <si>
    <t>C</t>
  </si>
  <si>
    <t>D</t>
  </si>
  <si>
    <t xml:space="preserve">Vốn góp chủ sở hữu </t>
  </si>
  <si>
    <t xml:space="preserve">Vốn góp của chủ sở hữu </t>
  </si>
  <si>
    <t>Cổ phiếu phổ thông có quyền biểu quyết</t>
  </si>
  <si>
    <t>411a</t>
  </si>
  <si>
    <t>LNST chưa phân phổi lũy kế đến cuối năm trước</t>
  </si>
  <si>
    <t>LNST chưa phân phổi năm nay</t>
  </si>
  <si>
    <t>421b</t>
  </si>
  <si>
    <t>421a</t>
  </si>
  <si>
    <t>Tổng lợi nhuận kế toán trước thuế 
(50=30+40)</t>
  </si>
  <si>
    <t>Năm 2014</t>
  </si>
  <si>
    <t>Chi phí thuế TNDN hioãn lại</t>
  </si>
  <si>
    <t>TỔNG CÔNG TY LICOGI - CTCP</t>
  </si>
  <si>
    <r>
      <t xml:space="preserve">Kính gửi: </t>
    </r>
    <r>
      <rPr>
        <b/>
        <sz val="13"/>
        <color indexed="8"/>
        <rFont val="Times New Roman"/>
        <family val="1"/>
      </rPr>
      <t xml:space="preserve">Đại hội đồng cổ đông thường niên năm 2016 của Công ty cổ phần Licogi17 </t>
    </r>
  </si>
  <si>
    <t xml:space="preserve">  - Căn cứ báo cáo tài chính năm 2015 của Công ty cổ phần Licogi17;</t>
  </si>
  <si>
    <t xml:space="preserve">  - Căn cứ báo cáo kết quả kiểm toán của Công ty TNHH kiểm toán và định giá Việt Nam;</t>
  </si>
  <si>
    <t xml:space="preserve">     Tài liệu báo cáo đã được gửi cho các quý cổ đông, do vậy Ban kiểm soát xin trình bày trước đại hội các số liệu tóm tắt như sau:</t>
  </si>
  <si>
    <t>BÁO CÁO TÀI CHÍNH NĂM 2015</t>
  </si>
  <si>
    <t>II/ BÁO CÁO KẾT QUẢ HOẠT ĐỘNG KINH DOANH NĂM 2015</t>
  </si>
  <si>
    <t>I/ BẢNG CÂN ĐỐI  KẾ TOÁN TẠI NGÀY 31/12/2015</t>
  </si>
  <si>
    <t xml:space="preserve">III/ MỘT SỐ CHỈ TIÊU TÀI CHÍNH CƠ BẢN  </t>
  </si>
  <si>
    <t>TM/BAN KIỂM SOÁT</t>
  </si>
  <si>
    <t xml:space="preserve">     Kính trình đại hội xem xét và thông qua.</t>
  </si>
  <si>
    <t xml:space="preserve">     Trân trọng cảm ơn!</t>
  </si>
  <si>
    <t>Số dư bình quân</t>
  </si>
  <si>
    <t>Tài sản ngắn hạn</t>
  </si>
  <si>
    <t>Tài sản ngắn hạn - Nợ ngắn hạn</t>
  </si>
  <si>
    <t>BÁO CÁO TÀI CHÍNH NĂM 2015 ĐÃ KIỂM TOÁN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</si>
</sst>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_);_(* \(#,##0.0000\);_(* &quot;-&quot;_);_(@_)"/>
    <numFmt numFmtId="165" formatCode="#,##0.0"/>
  </numFmts>
  <fonts count="52">
    <font>
      <sz val="12"/>
      <color indexed="8"/>
      <name val=".VnTime"/>
      <family val="2"/>
    </font>
    <font>
      <sz val="11"/>
      <color indexed="8"/>
      <name val="Calibri"/>
      <family val="2"/>
    </font>
    <font>
      <sz val="10"/>
      <name val=".VnTime"/>
      <family val="2"/>
    </font>
    <font>
      <b/>
      <sz val="10"/>
      <name val=".VnTime"/>
      <family val="2"/>
    </font>
    <font>
      <b/>
      <sz val="12"/>
      <name val="Times New Roman"/>
      <family val="1"/>
    </font>
    <font>
      <sz val="13"/>
      <name val="Times New Roman"/>
      <family val="1"/>
    </font>
    <font>
      <b/>
      <sz val="13"/>
      <name val="Times New Roman"/>
      <family val="1"/>
    </font>
    <font>
      <i/>
      <sz val="13"/>
      <name val="Times New Roman"/>
      <family val="1"/>
    </font>
    <font>
      <sz val="11"/>
      <name val="Times New Roman"/>
      <family val="1"/>
    </font>
    <font>
      <sz val="12"/>
      <name val="Times New Roman"/>
      <family val="1"/>
    </font>
    <font>
      <sz val="10"/>
      <color indexed="8"/>
      <name val="Times New Roman"/>
      <family val="1"/>
    </font>
    <font>
      <sz val="12"/>
      <color indexed="8"/>
      <name val="Times New Roman"/>
      <family val="1"/>
    </font>
    <font>
      <b/>
      <sz val="11"/>
      <color indexed="58"/>
      <name val="Times New Roman"/>
      <family val="1"/>
    </font>
    <font>
      <b/>
      <i/>
      <u val="single"/>
      <sz val="12"/>
      <name val="Times New Roman"/>
      <family val="1"/>
    </font>
    <font>
      <b/>
      <sz val="16"/>
      <color indexed="8"/>
      <name val="Times New Roman"/>
      <family val="1"/>
    </font>
    <font>
      <sz val="13"/>
      <color indexed="8"/>
      <name val="Times New Roman"/>
      <family val="1"/>
    </font>
    <font>
      <i/>
      <sz val="13"/>
      <color indexed="8"/>
      <name val="Times New Roman"/>
      <family val="1"/>
    </font>
    <font>
      <b/>
      <sz val="12"/>
      <color indexed="8"/>
      <name val="Times New Roman"/>
      <family val="1"/>
    </font>
    <font>
      <sz val="10"/>
      <name val="Times New Roman"/>
      <family val="1"/>
    </font>
    <font>
      <b/>
      <sz val="10"/>
      <name val="Times New Roman"/>
      <family val="1"/>
    </font>
    <font>
      <b/>
      <sz val="14"/>
      <color indexed="8"/>
      <name val="Times New Roman"/>
      <family val="1"/>
    </font>
    <font>
      <b/>
      <sz val="10"/>
      <color indexed="8"/>
      <name val="Times New Roman"/>
      <family val="1"/>
    </font>
    <font>
      <i/>
      <sz val="12"/>
      <color indexed="8"/>
      <name val="Times New Roman"/>
      <family val="1"/>
    </font>
    <font>
      <b/>
      <sz val="13"/>
      <color indexed="8"/>
      <name val="Times New Roman"/>
      <family val="1"/>
    </font>
    <font>
      <i/>
      <sz val="10"/>
      <color indexed="8"/>
      <name val="Times New Roman"/>
      <family val="1"/>
    </font>
    <font>
      <b/>
      <sz val="11"/>
      <name val="Times New Roman"/>
      <family val="1"/>
    </font>
    <font>
      <sz val="11"/>
      <color indexed="58"/>
      <name val="Times New Roman"/>
      <family val="1"/>
    </font>
    <font>
      <i/>
      <sz val="11"/>
      <color indexed="58"/>
      <name val="Times New Roman"/>
      <family val="1"/>
    </font>
    <font>
      <b/>
      <i/>
      <sz val="11"/>
      <name val="Times New Roman"/>
      <family val="1"/>
    </font>
    <font>
      <i/>
      <sz val="11"/>
      <name val="Times New Roman"/>
      <family val="1"/>
    </font>
    <font>
      <b/>
      <sz val="12"/>
      <color indexed="58"/>
      <name val="Times New Roman"/>
      <family val="1"/>
    </font>
    <font>
      <i/>
      <sz val="12"/>
      <color indexed="58"/>
      <name val="Times New Roman"/>
      <family val="1"/>
    </font>
    <font>
      <b/>
      <i/>
      <sz val="10"/>
      <name val="Times New Roman"/>
      <family val="1"/>
    </font>
    <font>
      <i/>
      <sz val="10"/>
      <name val="Times New Roman"/>
      <family val="1"/>
    </font>
    <font>
      <b/>
      <i/>
      <sz val="13"/>
      <name val="Times New Roman"/>
      <family val="1"/>
    </font>
    <font>
      <b/>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style="hair"/>
    </border>
    <border>
      <left style="thin"/>
      <right style="thin"/>
      <top style="hair"/>
      <bottom style="hair"/>
    </border>
    <border>
      <left style="thin"/>
      <right style="thin"/>
      <top style="hair"/>
      <bottom/>
    </border>
    <border>
      <left/>
      <right/>
      <top style="thin"/>
      <bottom style="thin"/>
    </border>
    <border>
      <left style="thin"/>
      <right style="thin"/>
      <top/>
      <bottom style="hair"/>
    </border>
    <border>
      <left style="thin"/>
      <right style="thin"/>
      <top style="hair"/>
      <bottom style="thin"/>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thin"/>
      <right/>
      <top style="hair"/>
      <bottom style="hair"/>
    </border>
    <border>
      <left/>
      <right style="thin"/>
      <top style="hair"/>
      <bottom style="hair"/>
    </border>
    <border>
      <left style="thin"/>
      <right/>
      <top style="thin"/>
      <bottom style="hair"/>
    </border>
    <border>
      <left/>
      <right style="thin"/>
      <top style="thin"/>
      <bottom style="hair"/>
    </border>
    <border>
      <left style="thin"/>
      <right style="thin"/>
      <top style="thin"/>
      <bottom/>
    </border>
    <border>
      <left style="thin"/>
      <right/>
      <top style="hair"/>
      <bottom style="thin"/>
    </border>
    <border>
      <left/>
      <right style="thin"/>
      <top style="hair"/>
      <bottom style="thin"/>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41" fillId="3" borderId="0" applyNumberFormat="0" applyBorder="0" applyAlignment="0" applyProtection="0"/>
    <xf numFmtId="0" fontId="45" fillId="20" borderId="1" applyNumberFormat="0" applyAlignment="0" applyProtection="0"/>
    <xf numFmtId="0" fontId="4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40"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3" fillId="7" borderId="1" applyNumberFormat="0" applyAlignment="0" applyProtection="0"/>
    <xf numFmtId="0" fontId="46" fillId="0" borderId="6" applyNumberFormat="0" applyFill="0" applyAlignment="0" applyProtection="0"/>
    <xf numFmtId="0" fontId="42" fillId="22" borderId="0" applyNumberFormat="0" applyBorder="0" applyAlignment="0" applyProtection="0"/>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0" fillId="0" borderId="9" applyNumberFormat="0" applyFill="0" applyAlignment="0" applyProtection="0"/>
    <xf numFmtId="0" fontId="48" fillId="0" borderId="0" applyNumberFormat="0" applyFill="0" applyBorder="0" applyAlignment="0" applyProtection="0"/>
  </cellStyleXfs>
  <cellXfs count="208">
    <xf numFmtId="0" fontId="0" fillId="0" borderId="0" xfId="0" applyAlignment="1">
      <alignment/>
    </xf>
    <xf numFmtId="41" fontId="2" fillId="0" borderId="0" xfId="0" applyNumberFormat="1" applyFont="1" applyAlignment="1">
      <alignment vertical="center"/>
    </xf>
    <xf numFmtId="41" fontId="3" fillId="0" borderId="0" xfId="0" applyNumberFormat="1" applyFont="1" applyAlignment="1">
      <alignment vertical="center"/>
    </xf>
    <xf numFmtId="0" fontId="4" fillId="0" borderId="0" xfId="0" applyFont="1" applyFill="1" applyBorder="1" applyAlignment="1">
      <alignment horizontal="left" vertical="center" wrapText="1"/>
    </xf>
    <xf numFmtId="0" fontId="7" fillId="0" borderId="0" xfId="0"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41" fontId="10" fillId="0" borderId="0" xfId="0" applyNumberFormat="1"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41" fontId="11" fillId="0" borderId="0" xfId="0" applyNumberFormat="1" applyFont="1" applyAlignment="1">
      <alignment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vertical="center" wrapText="1"/>
    </xf>
    <xf numFmtId="41" fontId="5" fillId="0" borderId="0" xfId="0" applyNumberFormat="1" applyFont="1" applyAlignment="1">
      <alignment vertical="center"/>
    </xf>
    <xf numFmtId="0" fontId="15" fillId="0" borderId="0" xfId="0" applyFont="1" applyAlignment="1">
      <alignment horizontal="left" vertical="center" wrapText="1"/>
    </xf>
    <xf numFmtId="41" fontId="18" fillId="0" borderId="0" xfId="0" applyNumberFormat="1" applyFont="1" applyAlignment="1">
      <alignment vertical="center"/>
    </xf>
    <xf numFmtId="0" fontId="18" fillId="0" borderId="0" xfId="0" applyFont="1" applyAlignment="1">
      <alignment vertical="center"/>
    </xf>
    <xf numFmtId="0" fontId="5" fillId="0" borderId="0" xfId="0" applyFont="1" applyAlignment="1">
      <alignment vertical="center"/>
    </xf>
    <xf numFmtId="41" fontId="19" fillId="0" borderId="0" xfId="0" applyNumberFormat="1" applyFont="1" applyAlignment="1">
      <alignment vertical="center"/>
    </xf>
    <xf numFmtId="0" fontId="6" fillId="0" borderId="0" xfId="0" applyFont="1" applyAlignment="1">
      <alignment vertical="center"/>
    </xf>
    <xf numFmtId="41" fontId="18" fillId="0" borderId="0" xfId="0" applyNumberFormat="1" applyFont="1" applyAlignment="1">
      <alignment vertical="center" wrapText="1"/>
    </xf>
    <xf numFmtId="41" fontId="21" fillId="0" borderId="0" xfId="0" applyNumberFormat="1" applyFont="1" applyAlignment="1">
      <alignment vertical="center" wrapText="1"/>
    </xf>
    <xf numFmtId="0" fontId="22" fillId="0" borderId="0" xfId="0" applyFont="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41" fontId="24" fillId="0" borderId="11" xfId="0" applyNumberFormat="1" applyFont="1" applyBorder="1" applyAlignment="1">
      <alignment horizontal="center" vertical="center" wrapText="1"/>
    </xf>
    <xf numFmtId="0" fontId="12" fillId="0" borderId="12" xfId="0" applyFont="1" applyBorder="1" applyAlignment="1">
      <alignment horizontal="center" vertical="top" wrapText="1"/>
    </xf>
    <xf numFmtId="0" fontId="12" fillId="0" borderId="12" xfId="0" applyFont="1" applyBorder="1" applyAlignment="1">
      <alignment horizontal="left" vertical="top" wrapText="1"/>
    </xf>
    <xf numFmtId="41" fontId="25" fillId="0" borderId="12" xfId="0" applyNumberFormat="1" applyFont="1" applyBorder="1" applyAlignment="1">
      <alignment vertical="top"/>
    </xf>
    <xf numFmtId="0" fontId="12" fillId="0" borderId="13" xfId="0" applyFont="1" applyBorder="1" applyAlignment="1">
      <alignment horizontal="center" vertical="top" wrapText="1"/>
    </xf>
    <xf numFmtId="0" fontId="12" fillId="0" borderId="13" xfId="0" applyFont="1" applyBorder="1" applyAlignment="1">
      <alignment horizontal="left" vertical="top" wrapText="1"/>
    </xf>
    <xf numFmtId="41" fontId="25" fillId="0" borderId="13" xfId="0" applyNumberFormat="1" applyFont="1" applyBorder="1" applyAlignment="1">
      <alignment vertical="top"/>
    </xf>
    <xf numFmtId="0" fontId="26" fillId="0" borderId="13" xfId="0" applyFont="1" applyBorder="1" applyAlignment="1">
      <alignment horizontal="center" vertical="top" wrapText="1"/>
    </xf>
    <xf numFmtId="0" fontId="26" fillId="0" borderId="13" xfId="0" applyFont="1" applyBorder="1" applyAlignment="1">
      <alignment horizontal="left" vertical="top" wrapText="1"/>
    </xf>
    <xf numFmtId="0" fontId="12" fillId="0" borderId="13" xfId="0" applyFont="1" applyBorder="1" applyAlignment="1">
      <alignment vertical="top" wrapText="1"/>
    </xf>
    <xf numFmtId="3" fontId="12" fillId="0" borderId="13" xfId="0" applyNumberFormat="1" applyFont="1" applyBorder="1" applyAlignment="1">
      <alignment horizontal="center" vertical="top" wrapText="1"/>
    </xf>
    <xf numFmtId="0" fontId="26" fillId="0" borderId="13" xfId="0" applyFont="1" applyBorder="1" applyAlignment="1">
      <alignment vertical="top" wrapText="1"/>
    </xf>
    <xf numFmtId="3" fontId="26" fillId="0" borderId="13" xfId="0" applyNumberFormat="1" applyFont="1" applyBorder="1" applyAlignment="1">
      <alignment horizontal="center" vertical="top" wrapText="1"/>
    </xf>
    <xf numFmtId="41" fontId="8" fillId="0" borderId="13" xfId="0" applyNumberFormat="1" applyFont="1" applyBorder="1" applyAlignment="1">
      <alignment vertical="top"/>
    </xf>
    <xf numFmtId="0" fontId="8" fillId="0" borderId="13" xfId="0" applyFont="1" applyBorder="1" applyAlignment="1">
      <alignment horizontal="center" vertical="top" wrapText="1"/>
    </xf>
    <xf numFmtId="0" fontId="27" fillId="0" borderId="13" xfId="0" applyFont="1" applyBorder="1" applyAlignment="1">
      <alignment vertical="top" wrapText="1"/>
    </xf>
    <xf numFmtId="3" fontId="27" fillId="0" borderId="13" xfId="0" applyNumberFormat="1" applyFont="1" applyBorder="1" applyAlignment="1">
      <alignment horizontal="center" vertical="top" wrapText="1"/>
    </xf>
    <xf numFmtId="41" fontId="28" fillId="0" borderId="13" xfId="0" applyNumberFormat="1" applyFont="1" applyBorder="1" applyAlignment="1">
      <alignment vertical="top"/>
    </xf>
    <xf numFmtId="0" fontId="12" fillId="0" borderId="14" xfId="0" applyFont="1" applyBorder="1" applyAlignment="1">
      <alignment horizontal="center" vertical="top" wrapText="1"/>
    </xf>
    <xf numFmtId="3" fontId="12" fillId="0" borderId="14" xfId="0" applyNumberFormat="1" applyFont="1" applyBorder="1" applyAlignment="1">
      <alignment horizontal="center" vertical="top" wrapText="1"/>
    </xf>
    <xf numFmtId="41" fontId="25" fillId="0" borderId="14" xfId="0" applyNumberFormat="1" applyFont="1" applyBorder="1" applyAlignment="1">
      <alignment vertical="top"/>
    </xf>
    <xf numFmtId="0" fontId="12" fillId="0" borderId="15" xfId="0" applyFont="1" applyBorder="1" applyAlignment="1">
      <alignment horizontal="center" vertical="center" wrapText="1"/>
    </xf>
    <xf numFmtId="0" fontId="12" fillId="0" borderId="15" xfId="0" applyFont="1" applyBorder="1" applyAlignment="1">
      <alignment horizontal="left" vertical="center" wrapText="1"/>
    </xf>
    <xf numFmtId="3" fontId="8" fillId="0" borderId="15" xfId="0" applyNumberFormat="1" applyFont="1" applyBorder="1" applyAlignment="1">
      <alignment horizontal="center" vertical="center" wrapText="1"/>
    </xf>
    <xf numFmtId="41" fontId="25" fillId="0" borderId="15" xfId="0" applyNumberFormat="1" applyFont="1" applyBorder="1" applyAlignment="1">
      <alignment vertical="center"/>
    </xf>
    <xf numFmtId="0" fontId="12" fillId="0" borderId="16" xfId="0" applyFont="1" applyBorder="1" applyAlignment="1">
      <alignment horizontal="center" vertical="top" wrapText="1"/>
    </xf>
    <xf numFmtId="0" fontId="12" fillId="0" borderId="16" xfId="0" applyFont="1" applyBorder="1" applyAlignment="1">
      <alignment vertical="top" wrapText="1"/>
    </xf>
    <xf numFmtId="41" fontId="25" fillId="0" borderId="16" xfId="0" applyNumberFormat="1" applyFont="1" applyBorder="1" applyAlignment="1">
      <alignment vertical="top"/>
    </xf>
    <xf numFmtId="0" fontId="26" fillId="0" borderId="14" xfId="0" applyFont="1" applyBorder="1" applyAlignment="1">
      <alignment horizontal="center" vertical="top" wrapText="1"/>
    </xf>
    <xf numFmtId="0" fontId="26" fillId="0" borderId="14" xfId="0" applyFont="1" applyBorder="1" applyAlignment="1">
      <alignment vertical="top" wrapText="1"/>
    </xf>
    <xf numFmtId="0" fontId="12" fillId="0" borderId="17" xfId="0" applyFont="1" applyBorder="1" applyAlignment="1">
      <alignment vertical="top" wrapText="1"/>
    </xf>
    <xf numFmtId="3" fontId="12" fillId="0" borderId="17" xfId="0" applyNumberFormat="1" applyFont="1" applyBorder="1" applyAlignment="1">
      <alignment horizontal="center" vertical="top" wrapText="1"/>
    </xf>
    <xf numFmtId="41" fontId="25" fillId="0" borderId="17" xfId="0" applyNumberFormat="1" applyFont="1" applyBorder="1" applyAlignment="1">
      <alignment vertical="top"/>
    </xf>
    <xf numFmtId="0" fontId="23" fillId="0" borderId="10" xfId="0" applyFont="1" applyBorder="1" applyAlignment="1">
      <alignment horizontal="center" vertical="center" wrapText="1"/>
    </xf>
    <xf numFmtId="41" fontId="23" fillId="0" borderId="10" xfId="0" applyNumberFormat="1" applyFont="1" applyBorder="1" applyAlignment="1">
      <alignment horizontal="center" vertical="center" wrapText="1"/>
    </xf>
    <xf numFmtId="41" fontId="24" fillId="0" borderId="10" xfId="0" applyNumberFormat="1" applyFont="1" applyBorder="1" applyAlignment="1">
      <alignment horizontal="center" vertical="center" wrapText="1"/>
    </xf>
    <xf numFmtId="0" fontId="26" fillId="0" borderId="16" xfId="0" applyFont="1" applyBorder="1" applyAlignment="1">
      <alignment horizontal="center" vertical="top" wrapText="1"/>
    </xf>
    <xf numFmtId="0" fontId="26" fillId="0" borderId="16" xfId="0" applyFont="1" applyBorder="1" applyAlignment="1">
      <alignment vertical="top" wrapText="1"/>
    </xf>
    <xf numFmtId="3" fontId="26" fillId="0" borderId="16" xfId="0" applyNumberFormat="1" applyFont="1" applyBorder="1" applyAlignment="1" quotePrefix="1">
      <alignment horizontal="center" vertical="top" wrapText="1"/>
    </xf>
    <xf numFmtId="41" fontId="12" fillId="0" borderId="16" xfId="0" applyNumberFormat="1" applyFont="1" applyBorder="1" applyAlignment="1">
      <alignment vertical="top" wrapText="1"/>
    </xf>
    <xf numFmtId="3" fontId="26" fillId="0" borderId="13" xfId="0" applyNumberFormat="1" applyFont="1" applyBorder="1" applyAlignment="1" quotePrefix="1">
      <alignment horizontal="center" vertical="top" wrapText="1"/>
    </xf>
    <xf numFmtId="41" fontId="12" fillId="0" borderId="13" xfId="0" applyNumberFormat="1" applyFont="1" applyBorder="1" applyAlignment="1">
      <alignment vertical="top" wrapText="1"/>
    </xf>
    <xf numFmtId="0" fontId="26" fillId="0" borderId="17" xfId="0" applyFont="1" applyBorder="1" applyAlignment="1">
      <alignment horizontal="center" vertical="top" wrapText="1"/>
    </xf>
    <xf numFmtId="0" fontId="26" fillId="0" borderId="17" xfId="0" applyFont="1" applyBorder="1" applyAlignment="1">
      <alignment vertical="top" wrapText="1"/>
    </xf>
    <xf numFmtId="3" fontId="26" fillId="0" borderId="17" xfId="0" applyNumberFormat="1" applyFont="1" applyBorder="1" applyAlignment="1">
      <alignment horizontal="center" vertical="top" wrapText="1"/>
    </xf>
    <xf numFmtId="41" fontId="18" fillId="0" borderId="0" xfId="0" applyNumberFormat="1" applyFont="1" applyAlignment="1">
      <alignment horizontal="left" vertical="center"/>
    </xf>
    <xf numFmtId="0" fontId="26" fillId="0" borderId="18" xfId="0" applyFont="1" applyBorder="1" applyAlignment="1">
      <alignment horizontal="center" vertical="center" wrapText="1"/>
    </xf>
    <xf numFmtId="0" fontId="26" fillId="0" borderId="19" xfId="0" applyFont="1" applyBorder="1" applyAlignment="1">
      <alignment vertical="center" wrapText="1"/>
    </xf>
    <xf numFmtId="3" fontId="26" fillId="0" borderId="19" xfId="0" applyNumberFormat="1" applyFont="1" applyBorder="1" applyAlignment="1">
      <alignment horizontal="center" vertical="center" wrapText="1"/>
    </xf>
    <xf numFmtId="41" fontId="12" fillId="0" borderId="20" xfId="0" applyNumberFormat="1" applyFont="1" applyBorder="1" applyAlignment="1">
      <alignment vertical="center" wrapText="1"/>
    </xf>
    <xf numFmtId="0" fontId="25" fillId="0" borderId="10" xfId="0" applyFont="1" applyBorder="1" applyAlignment="1">
      <alignment horizontal="center" vertical="center" wrapText="1"/>
    </xf>
    <xf numFmtId="3" fontId="12" fillId="0" borderId="10" xfId="0" applyNumberFormat="1" applyFont="1" applyBorder="1" applyAlignment="1">
      <alignment horizontal="center" vertical="center" wrapText="1"/>
    </xf>
    <xf numFmtId="0" fontId="25" fillId="0" borderId="16" xfId="0" applyFont="1" applyBorder="1" applyAlignment="1">
      <alignment horizontal="center" vertical="top"/>
    </xf>
    <xf numFmtId="0" fontId="25" fillId="0" borderId="16" xfId="0" applyFont="1" applyBorder="1" applyAlignment="1">
      <alignment vertical="top" wrapText="1"/>
    </xf>
    <xf numFmtId="3" fontId="12" fillId="0" borderId="16" xfId="0" applyNumberFormat="1" applyFont="1" applyBorder="1" applyAlignment="1">
      <alignment horizontal="center" vertical="top" wrapText="1"/>
    </xf>
    <xf numFmtId="0" fontId="8" fillId="0" borderId="13" xfId="0" applyFont="1" applyBorder="1" applyAlignment="1">
      <alignment horizontal="center" vertical="top"/>
    </xf>
    <xf numFmtId="0" fontId="8" fillId="0" borderId="13" xfId="0" applyFont="1" applyBorder="1" applyAlignment="1">
      <alignment vertical="top" wrapText="1"/>
    </xf>
    <xf numFmtId="10" fontId="8" fillId="0" borderId="13" xfId="57" applyNumberFormat="1" applyFont="1" applyBorder="1" applyAlignment="1">
      <alignment horizontal="right" vertical="top" wrapText="1"/>
    </xf>
    <xf numFmtId="0" fontId="25" fillId="0" borderId="13" xfId="0" applyFont="1" applyBorder="1" applyAlignment="1">
      <alignment horizontal="center" vertical="top"/>
    </xf>
    <xf numFmtId="0" fontId="25" fillId="0" borderId="13" xfId="0" applyFont="1" applyBorder="1" applyAlignment="1">
      <alignment vertical="top" wrapText="1"/>
    </xf>
    <xf numFmtId="0" fontId="25" fillId="0" borderId="13" xfId="0" applyFont="1" applyBorder="1" applyAlignment="1">
      <alignment horizontal="center" vertical="top" wrapText="1"/>
    </xf>
    <xf numFmtId="164" fontId="19" fillId="0" borderId="0" xfId="0" applyNumberFormat="1" applyFont="1" applyAlignment="1">
      <alignment vertical="center"/>
    </xf>
    <xf numFmtId="0" fontId="25" fillId="0" borderId="14" xfId="0" applyFont="1" applyBorder="1" applyAlignment="1">
      <alignment horizontal="center" vertical="top"/>
    </xf>
    <xf numFmtId="0" fontId="25" fillId="0" borderId="14" xfId="0" applyFont="1" applyBorder="1" applyAlignment="1">
      <alignment vertical="top" wrapText="1"/>
    </xf>
    <xf numFmtId="0" fontId="8" fillId="0" borderId="14" xfId="0" applyFont="1" applyBorder="1" applyAlignment="1">
      <alignment horizontal="center" vertical="top" wrapText="1"/>
    </xf>
    <xf numFmtId="0" fontId="8" fillId="0" borderId="17" xfId="0" applyFont="1" applyBorder="1" applyAlignment="1">
      <alignment horizontal="center" vertical="top"/>
    </xf>
    <xf numFmtId="0" fontId="8" fillId="0" borderId="17" xfId="0" applyFont="1" applyBorder="1" applyAlignment="1">
      <alignment vertical="top" wrapText="1"/>
    </xf>
    <xf numFmtId="0" fontId="8" fillId="0" borderId="17" xfId="0" applyFont="1" applyBorder="1" applyAlignment="1">
      <alignment horizontal="center" vertical="top" wrapText="1"/>
    </xf>
    <xf numFmtId="0" fontId="8" fillId="0" borderId="0" xfId="0" applyFont="1" applyBorder="1" applyAlignment="1">
      <alignment horizontal="center" vertical="top"/>
    </xf>
    <xf numFmtId="0" fontId="8" fillId="0" borderId="0" xfId="0" applyFont="1" applyBorder="1" applyAlignment="1">
      <alignment vertical="top" wrapText="1"/>
    </xf>
    <xf numFmtId="0" fontId="8" fillId="0" borderId="0" xfId="0" applyFont="1" applyBorder="1" applyAlignment="1">
      <alignment horizontal="center" vertical="top" wrapText="1"/>
    </xf>
    <xf numFmtId="165" fontId="8" fillId="0" borderId="0" xfId="0" applyNumberFormat="1" applyFont="1" applyBorder="1" applyAlignment="1">
      <alignment horizontal="left" vertical="top" wrapText="1"/>
    </xf>
    <xf numFmtId="41" fontId="15" fillId="0" borderId="0" xfId="0" applyNumberFormat="1" applyFont="1" applyAlignment="1">
      <alignment horizontal="center" vertical="center"/>
    </xf>
    <xf numFmtId="41" fontId="15" fillId="0" borderId="0" xfId="0" applyNumberFormat="1" applyFont="1" applyAlignment="1">
      <alignment vertical="center" wrapText="1"/>
    </xf>
    <xf numFmtId="41" fontId="15" fillId="0" borderId="0" xfId="0" applyNumberFormat="1" applyFont="1" applyAlignment="1">
      <alignment vertical="center"/>
    </xf>
    <xf numFmtId="41" fontId="22" fillId="0" borderId="0" xfId="0" applyNumberFormat="1" applyFont="1" applyAlignment="1">
      <alignment horizontal="center" vertical="center" wrapText="1"/>
    </xf>
    <xf numFmtId="41" fontId="12" fillId="0" borderId="12" xfId="0" applyNumberFormat="1" applyFont="1" applyBorder="1" applyAlignment="1">
      <alignment vertical="top" wrapText="1"/>
    </xf>
    <xf numFmtId="41" fontId="26" fillId="0" borderId="13" xfId="0" applyNumberFormat="1" applyFont="1" applyBorder="1" applyAlignment="1">
      <alignment vertical="top" wrapText="1"/>
    </xf>
    <xf numFmtId="41" fontId="25" fillId="0" borderId="13" xfId="0" applyNumberFormat="1" applyFont="1" applyBorder="1" applyAlignment="1">
      <alignment vertical="top" wrapText="1"/>
    </xf>
    <xf numFmtId="41" fontId="8" fillId="0" borderId="13" xfId="0" applyNumberFormat="1" applyFont="1" applyBorder="1" applyAlignment="1">
      <alignment vertical="top" wrapText="1"/>
    </xf>
    <xf numFmtId="41" fontId="27" fillId="0" borderId="13" xfId="0" applyNumberFormat="1" applyFont="1" applyBorder="1" applyAlignment="1">
      <alignment vertical="top" wrapText="1"/>
    </xf>
    <xf numFmtId="41" fontId="29" fillId="0" borderId="13" xfId="0" applyNumberFormat="1" applyFont="1" applyBorder="1" applyAlignment="1">
      <alignment vertical="top" wrapText="1"/>
    </xf>
    <xf numFmtId="41" fontId="12" fillId="0" borderId="14" xfId="0" applyNumberFormat="1" applyFont="1" applyBorder="1" applyAlignment="1">
      <alignment vertical="top" wrapText="1"/>
    </xf>
    <xf numFmtId="41" fontId="26" fillId="0" borderId="15" xfId="0" applyNumberFormat="1" applyFont="1" applyBorder="1" applyAlignment="1">
      <alignment vertical="center" wrapText="1"/>
    </xf>
    <xf numFmtId="41" fontId="26" fillId="0" borderId="14" xfId="0" applyNumberFormat="1" applyFont="1" applyBorder="1" applyAlignment="1">
      <alignment vertical="top" wrapText="1"/>
    </xf>
    <xf numFmtId="41" fontId="12" fillId="0" borderId="17" xfId="0" applyNumberFormat="1" applyFont="1" applyBorder="1" applyAlignment="1">
      <alignment vertical="top" wrapText="1"/>
    </xf>
    <xf numFmtId="41" fontId="8" fillId="0" borderId="16" xfId="0" applyNumberFormat="1" applyFont="1" applyBorder="1" applyAlignment="1">
      <alignment horizontal="right" vertical="top" wrapText="1"/>
    </xf>
    <xf numFmtId="41" fontId="26" fillId="0" borderId="16" xfId="0" applyNumberFormat="1" applyFont="1" applyBorder="1" applyAlignment="1">
      <alignment horizontal="right" vertical="top" wrapText="1"/>
    </xf>
    <xf numFmtId="41" fontId="26" fillId="0" borderId="13" xfId="0" applyNumberFormat="1" applyFont="1" applyBorder="1" applyAlignment="1">
      <alignment horizontal="right" vertical="top" wrapText="1"/>
    </xf>
    <xf numFmtId="41" fontId="8" fillId="0" borderId="13" xfId="0" applyNumberFormat="1" applyFont="1" applyBorder="1" applyAlignment="1">
      <alignment horizontal="right" vertical="top" wrapText="1"/>
    </xf>
    <xf numFmtId="41" fontId="8" fillId="0" borderId="17" xfId="0" applyNumberFormat="1" applyFont="1" applyBorder="1" applyAlignment="1">
      <alignment horizontal="right" vertical="top" wrapText="1"/>
    </xf>
    <xf numFmtId="41" fontId="8" fillId="0" borderId="19" xfId="0" applyNumberFormat="1" applyFont="1" applyBorder="1" applyAlignment="1">
      <alignment horizontal="right" vertical="center" wrapText="1"/>
    </xf>
    <xf numFmtId="41" fontId="25" fillId="0" borderId="10" xfId="0" applyNumberFormat="1" applyFont="1" applyBorder="1" applyAlignment="1">
      <alignment horizontal="center" vertical="center" wrapText="1"/>
    </xf>
    <xf numFmtId="41" fontId="25" fillId="0" borderId="16" xfId="0" applyNumberFormat="1" applyFont="1" applyBorder="1" applyAlignment="1">
      <alignment horizontal="right" vertical="top" wrapText="1"/>
    </xf>
    <xf numFmtId="41" fontId="8" fillId="0" borderId="13" xfId="57" applyNumberFormat="1" applyFont="1" applyBorder="1" applyAlignment="1">
      <alignment horizontal="right" vertical="top" wrapText="1"/>
    </xf>
    <xf numFmtId="41" fontId="8" fillId="0" borderId="14" xfId="0" applyNumberFormat="1" applyFont="1" applyBorder="1" applyAlignment="1">
      <alignment horizontal="right" vertical="top" wrapText="1"/>
    </xf>
    <xf numFmtId="41" fontId="8" fillId="0" borderId="0" xfId="0" applyNumberFormat="1" applyFont="1" applyBorder="1" applyAlignment="1">
      <alignment horizontal="right" vertical="top" wrapText="1"/>
    </xf>
    <xf numFmtId="41" fontId="8" fillId="0" borderId="0" xfId="0" applyNumberFormat="1" applyFont="1" applyBorder="1" applyAlignment="1">
      <alignment horizontal="left" vertical="top" wrapText="1"/>
    </xf>
    <xf numFmtId="41" fontId="6" fillId="0" borderId="0" xfId="0" applyNumberFormat="1" applyFont="1" applyFill="1" applyBorder="1" applyAlignment="1">
      <alignment horizontal="left" vertical="top" wrapText="1"/>
    </xf>
    <xf numFmtId="41" fontId="5" fillId="0" borderId="0" xfId="0" applyNumberFormat="1" applyFont="1" applyFill="1" applyBorder="1" applyAlignment="1">
      <alignment horizontal="left" vertical="top" wrapText="1"/>
    </xf>
    <xf numFmtId="41" fontId="4" fillId="0" borderId="0" xfId="0" applyNumberFormat="1" applyFont="1" applyFill="1" applyBorder="1" applyAlignment="1">
      <alignment horizontal="left" vertical="center" wrapText="1"/>
    </xf>
    <xf numFmtId="0" fontId="19" fillId="0" borderId="0" xfId="0" applyFont="1" applyAlignment="1">
      <alignment vertical="center"/>
    </xf>
    <xf numFmtId="0" fontId="27" fillId="0" borderId="13" xfId="0" applyFont="1" applyBorder="1" applyAlignment="1">
      <alignment horizontal="left" vertical="top" wrapText="1"/>
    </xf>
    <xf numFmtId="0" fontId="27" fillId="0" borderId="13" xfId="0" applyFont="1" applyBorder="1" applyAlignment="1">
      <alignment horizontal="center" vertical="top" wrapText="1"/>
    </xf>
    <xf numFmtId="41" fontId="32"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24" fillId="0" borderId="10" xfId="0" applyNumberFormat="1" applyFont="1" applyBorder="1" applyAlignment="1">
      <alignment horizontal="center" vertical="center" wrapText="1"/>
    </xf>
    <xf numFmtId="41" fontId="26" fillId="0" borderId="16" xfId="0" applyNumberFormat="1" applyFont="1" applyBorder="1" applyAlignment="1">
      <alignment vertical="top" wrapText="1"/>
    </xf>
    <xf numFmtId="41" fontId="12" fillId="0" borderId="13" xfId="0" applyNumberFormat="1" applyFont="1" applyBorder="1" applyAlignment="1">
      <alignment horizontal="right" vertical="top" wrapText="1"/>
    </xf>
    <xf numFmtId="41" fontId="25" fillId="0" borderId="13" xfId="0" applyNumberFormat="1" applyFont="1" applyBorder="1" applyAlignment="1">
      <alignment horizontal="right" vertical="top" wrapText="1"/>
    </xf>
    <xf numFmtId="3" fontId="12" fillId="0" borderId="16" xfId="0" applyNumberFormat="1" applyFont="1" applyBorder="1" applyAlignment="1" quotePrefix="1">
      <alignment horizontal="center" vertical="top" wrapText="1"/>
    </xf>
    <xf numFmtId="0" fontId="12" fillId="0" borderId="17" xfId="0" applyFont="1" applyBorder="1" applyAlignment="1">
      <alignment horizontal="center" vertical="top" wrapText="1"/>
    </xf>
    <xf numFmtId="41" fontId="25" fillId="0" borderId="17" xfId="0" applyNumberFormat="1" applyFont="1" applyBorder="1" applyAlignment="1">
      <alignment horizontal="right" vertical="top" wrapText="1"/>
    </xf>
    <xf numFmtId="41" fontId="19" fillId="0" borderId="0" xfId="0" applyNumberFormat="1" applyFont="1" applyAlignment="1">
      <alignment horizontal="left" vertical="center"/>
    </xf>
    <xf numFmtId="43" fontId="8" fillId="0" borderId="13" xfId="0" applyNumberFormat="1" applyFont="1" applyBorder="1" applyAlignment="1">
      <alignment horizontal="right" vertical="top" wrapText="1"/>
    </xf>
    <xf numFmtId="43" fontId="8" fillId="0" borderId="17" xfId="0" applyNumberFormat="1" applyFont="1" applyBorder="1" applyAlignment="1">
      <alignment horizontal="right" vertical="top" wrapText="1"/>
    </xf>
    <xf numFmtId="0" fontId="12" fillId="0" borderId="0" xfId="0" applyFont="1" applyBorder="1" applyAlignment="1">
      <alignment vertical="top" wrapText="1"/>
    </xf>
    <xf numFmtId="3" fontId="12" fillId="0" borderId="0" xfId="0" applyNumberFormat="1" applyFont="1" applyBorder="1" applyAlignment="1">
      <alignment horizontal="center" vertical="top" wrapText="1"/>
    </xf>
    <xf numFmtId="41" fontId="12" fillId="0" borderId="0" xfId="0" applyNumberFormat="1" applyFont="1" applyBorder="1" applyAlignment="1">
      <alignment vertical="top" wrapText="1"/>
    </xf>
    <xf numFmtId="41" fontId="25" fillId="0" borderId="0" xfId="0" applyNumberFormat="1" applyFont="1" applyBorder="1" applyAlignment="1">
      <alignment vertical="top"/>
    </xf>
    <xf numFmtId="41" fontId="19" fillId="0" borderId="0" xfId="0" applyNumberFormat="1" applyFont="1" applyBorder="1" applyAlignment="1">
      <alignment vertical="center"/>
    </xf>
    <xf numFmtId="0" fontId="18" fillId="0" borderId="0" xfId="0" applyFont="1" applyBorder="1" applyAlignment="1">
      <alignment vertical="center"/>
    </xf>
    <xf numFmtId="0" fontId="6" fillId="0" borderId="0" xfId="0" applyFont="1" applyBorder="1" applyAlignment="1">
      <alignment vertical="center"/>
    </xf>
    <xf numFmtId="0" fontId="7" fillId="0" borderId="0" xfId="0" applyFont="1" applyAlignment="1">
      <alignment horizontal="left" vertical="center" wrapText="1"/>
    </xf>
    <xf numFmtId="49" fontId="24" fillId="0" borderId="11" xfId="0" applyNumberFormat="1" applyFont="1" applyBorder="1" applyAlignment="1">
      <alignment horizontal="center" vertical="center" wrapText="1"/>
    </xf>
    <xf numFmtId="0" fontId="7" fillId="0" borderId="0" xfId="0" applyFont="1" applyAlignment="1">
      <alignment horizontal="left" vertical="center" wrapText="1"/>
    </xf>
    <xf numFmtId="3" fontId="12" fillId="0" borderId="21" xfId="0" applyNumberFormat="1" applyFont="1" applyBorder="1" applyAlignment="1">
      <alignment horizontal="center" vertical="center" wrapText="1"/>
    </xf>
    <xf numFmtId="3" fontId="12" fillId="0" borderId="22" xfId="0" applyNumberFormat="1" applyFont="1" applyBorder="1" applyAlignment="1">
      <alignment horizontal="center" vertical="center" wrapText="1"/>
    </xf>
    <xf numFmtId="0" fontId="5" fillId="0" borderId="19" xfId="0" applyFont="1" applyBorder="1" applyAlignment="1">
      <alignment horizontal="left"/>
    </xf>
    <xf numFmtId="0" fontId="5" fillId="0" borderId="0" xfId="0" applyFont="1" applyBorder="1" applyAlignment="1">
      <alignment horizontal="left" vertical="top"/>
    </xf>
    <xf numFmtId="3" fontId="8" fillId="0" borderId="23" xfId="0" applyNumberFormat="1" applyFont="1" applyBorder="1" applyAlignment="1">
      <alignment horizontal="center" vertical="top" wrapText="1"/>
    </xf>
    <xf numFmtId="3" fontId="8" fillId="0" borderId="24" xfId="0" applyNumberFormat="1" applyFont="1" applyBorder="1" applyAlignment="1">
      <alignment horizontal="center" vertical="top" wrapText="1"/>
    </xf>
    <xf numFmtId="0" fontId="22" fillId="0" borderId="0" xfId="0" applyFont="1" applyAlignment="1">
      <alignment horizontal="center" vertical="center"/>
    </xf>
    <xf numFmtId="0" fontId="6" fillId="0" borderId="0" xfId="0" applyFont="1" applyFill="1" applyBorder="1" applyAlignment="1">
      <alignment horizontal="center" vertical="top" wrapText="1"/>
    </xf>
    <xf numFmtId="3" fontId="8" fillId="0" borderId="25" xfId="0" applyNumberFormat="1" applyFont="1" applyBorder="1" applyAlignment="1">
      <alignment horizontal="center" vertical="top" wrapText="1"/>
    </xf>
    <xf numFmtId="3" fontId="8" fillId="0" borderId="26" xfId="0" applyNumberFormat="1" applyFont="1" applyBorder="1" applyAlignment="1">
      <alignment horizontal="center" vertical="top" wrapText="1"/>
    </xf>
    <xf numFmtId="41" fontId="23" fillId="0" borderId="27" xfId="0" applyNumberFormat="1" applyFont="1" applyBorder="1" applyAlignment="1">
      <alignment horizontal="center" vertical="center" wrapText="1"/>
    </xf>
    <xf numFmtId="41" fontId="23" fillId="0" borderId="11" xfId="0" applyNumberFormat="1" applyFont="1" applyBorder="1" applyAlignment="1">
      <alignment horizontal="center" vertical="center" wrapText="1"/>
    </xf>
    <xf numFmtId="165" fontId="8" fillId="0" borderId="28" xfId="0" applyNumberFormat="1" applyFont="1" applyBorder="1" applyAlignment="1">
      <alignment horizontal="left" vertical="top" wrapText="1"/>
    </xf>
    <xf numFmtId="165" fontId="8" fillId="0" borderId="29" xfId="0" applyNumberFormat="1" applyFont="1" applyBorder="1" applyAlignment="1">
      <alignment horizontal="left" vertical="top" wrapText="1"/>
    </xf>
    <xf numFmtId="3" fontId="8" fillId="0" borderId="23" xfId="0" applyNumberFormat="1" applyFont="1" applyBorder="1" applyAlignment="1">
      <alignment horizontal="left" vertical="top" wrapText="1"/>
    </xf>
    <xf numFmtId="3" fontId="8" fillId="0" borderId="24" xfId="0" applyNumberFormat="1" applyFont="1" applyBorder="1" applyAlignment="1">
      <alignment horizontal="left" vertical="top" wrapText="1"/>
    </xf>
    <xf numFmtId="0" fontId="20" fillId="0" borderId="0" xfId="0" applyFont="1" applyAlignment="1">
      <alignment horizontal="center" vertical="center"/>
    </xf>
    <xf numFmtId="0" fontId="30" fillId="0" borderId="0" xfId="0" applyFont="1" applyBorder="1" applyAlignment="1">
      <alignment horizontal="left" vertical="center" wrapText="1"/>
    </xf>
    <xf numFmtId="0" fontId="31" fillId="0" borderId="0" xfId="0" applyFont="1" applyBorder="1" applyAlignment="1">
      <alignment horizontal="center" vertical="center" wrapText="1"/>
    </xf>
    <xf numFmtId="0" fontId="30" fillId="0" borderId="30" xfId="0" applyFont="1" applyBorder="1" applyAlignment="1">
      <alignment horizontal="left" vertical="center" wrapText="1"/>
    </xf>
    <xf numFmtId="0" fontId="30" fillId="0" borderId="31" xfId="0" applyFont="1" applyBorder="1" applyAlignment="1">
      <alignment horizontal="left" vertical="center" wrapText="1"/>
    </xf>
    <xf numFmtId="0" fontId="30" fillId="0" borderId="32" xfId="0" applyFont="1" applyBorder="1" applyAlignment="1">
      <alignment horizontal="left" vertical="center" wrapText="1"/>
    </xf>
    <xf numFmtId="0" fontId="22" fillId="0" borderId="31" xfId="0" applyFont="1" applyBorder="1" applyAlignment="1">
      <alignment horizontal="center" vertical="center" wrapText="1"/>
    </xf>
    <xf numFmtId="0" fontId="17" fillId="0" borderId="0" xfId="0" applyFont="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xf>
    <xf numFmtId="0" fontId="35" fillId="0" borderId="0" xfId="0" applyFont="1" applyAlignment="1">
      <alignment horizontal="center" vertical="center"/>
    </xf>
    <xf numFmtId="0" fontId="23" fillId="0" borderId="27" xfId="0" applyFont="1" applyBorder="1" applyAlignment="1">
      <alignment horizontal="center" vertical="center" wrapText="1"/>
    </xf>
    <xf numFmtId="0" fontId="23" fillId="0" borderId="11"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2" xfId="0" applyFont="1" applyBorder="1" applyAlignment="1">
      <alignment horizontal="center" vertical="center" wrapText="1"/>
    </xf>
    <xf numFmtId="0" fontId="6" fillId="0" borderId="27" xfId="0" applyFont="1" applyBorder="1" applyAlignment="1">
      <alignment horizontal="center" vertical="center"/>
    </xf>
    <xf numFmtId="0" fontId="6" fillId="0" borderId="11"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left" vertical="center" wrapText="1"/>
    </xf>
    <xf numFmtId="0" fontId="23" fillId="0" borderId="0" xfId="0" applyFont="1" applyAlignment="1">
      <alignment horizontal="center" vertical="center" wrapText="1"/>
    </xf>
    <xf numFmtId="0" fontId="5" fillId="0" borderId="0" xfId="0" applyFont="1" applyFill="1" applyBorder="1" applyAlignment="1">
      <alignment horizontal="left" vertical="top" wrapText="1"/>
    </xf>
    <xf numFmtId="0" fontId="30" fillId="0" borderId="19"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0" xfId="0" applyFont="1" applyBorder="1" applyAlignment="1">
      <alignment horizontal="center" vertical="center" wrapText="1"/>
    </xf>
    <xf numFmtId="0" fontId="5" fillId="0" borderId="0" xfId="0" applyFont="1" applyAlignment="1">
      <alignment horizontal="left" vertical="center" wrapText="1"/>
    </xf>
    <xf numFmtId="0" fontId="22" fillId="0" borderId="0" xfId="0" applyFont="1" applyAlignment="1">
      <alignment horizontal="center" vertical="center" wrapText="1"/>
    </xf>
    <xf numFmtId="41" fontId="15" fillId="0" borderId="0" xfId="0" applyNumberFormat="1" applyFont="1" applyAlignment="1">
      <alignment horizontal="left" vertical="center" wrapText="1"/>
    </xf>
    <xf numFmtId="0" fontId="15" fillId="0" borderId="0" xfId="0" applyFont="1" applyAlignment="1">
      <alignment horizontal="left" vertical="center" wrapText="1"/>
    </xf>
    <xf numFmtId="0" fontId="11" fillId="0" borderId="0" xfId="0" applyFont="1" applyAlignment="1">
      <alignment horizontal="left" vertical="center" wrapText="1"/>
    </xf>
    <xf numFmtId="0" fontId="20"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N131"/>
  <sheetViews>
    <sheetView tabSelected="1" zoomScalePageLayoutView="0" workbookViewId="0" topLeftCell="A1">
      <selection activeCell="B127" sqref="B127"/>
    </sheetView>
  </sheetViews>
  <sheetFormatPr defaultColWidth="8.796875" defaultRowHeight="15"/>
  <cols>
    <col min="1" max="1" width="5.5" style="12" customWidth="1"/>
    <col min="2" max="2" width="37.5" style="11" customWidth="1"/>
    <col min="3" max="3" width="8.09765625" style="12" customWidth="1"/>
    <col min="4" max="4" width="16.3984375" style="13" customWidth="1"/>
    <col min="5" max="5" width="15.59765625" style="13" customWidth="1"/>
    <col min="6" max="6" width="8.8984375" style="13" customWidth="1"/>
    <col min="7" max="7" width="13.59765625" style="9" bestFit="1" customWidth="1"/>
    <col min="8" max="8" width="19.59765625" style="9" bestFit="1" customWidth="1"/>
    <col min="9" max="9" width="13.59765625" style="9" bestFit="1" customWidth="1"/>
    <col min="10" max="14" width="9" style="10" customWidth="1"/>
    <col min="15" max="16384" width="9" style="11" customWidth="1"/>
  </cols>
  <sheetData>
    <row r="1" spans="1:6" ht="15.75">
      <c r="A1" s="180" t="s">
        <v>236</v>
      </c>
      <c r="B1" s="180"/>
      <c r="C1" s="180"/>
      <c r="D1" s="181" t="s">
        <v>60</v>
      </c>
      <c r="E1" s="181"/>
      <c r="F1" s="181"/>
    </row>
    <row r="2" spans="1:6" ht="15.75">
      <c r="A2" s="182" t="s">
        <v>61</v>
      </c>
      <c r="B2" s="182"/>
      <c r="C2" s="182"/>
      <c r="D2" s="183" t="s">
        <v>62</v>
      </c>
      <c r="E2" s="183"/>
      <c r="F2" s="183"/>
    </row>
    <row r="4" spans="1:6" ht="18.75">
      <c r="A4" s="172" t="s">
        <v>251</v>
      </c>
      <c r="B4" s="172"/>
      <c r="C4" s="172"/>
      <c r="D4" s="172"/>
      <c r="E4" s="172"/>
      <c r="F4" s="172"/>
    </row>
    <row r="5" spans="1:6" ht="16.5">
      <c r="A5" s="190"/>
      <c r="B5" s="190"/>
      <c r="C5" s="190"/>
      <c r="D5" s="190"/>
      <c r="E5" s="190"/>
      <c r="F5" s="190"/>
    </row>
    <row r="6" spans="1:6" ht="16.5">
      <c r="A6" s="190" t="s">
        <v>237</v>
      </c>
      <c r="B6" s="190"/>
      <c r="C6" s="190"/>
      <c r="D6" s="190"/>
      <c r="E6" s="190"/>
      <c r="F6" s="190"/>
    </row>
    <row r="7" spans="1:6" ht="16.5">
      <c r="A7" s="14"/>
      <c r="B7" s="14"/>
      <c r="C7" s="14"/>
      <c r="D7" s="101"/>
      <c r="E7" s="101"/>
      <c r="F7" s="14"/>
    </row>
    <row r="8" spans="1:6" ht="35.25" customHeight="1">
      <c r="A8" s="15"/>
      <c r="B8" s="191" t="s">
        <v>65</v>
      </c>
      <c r="C8" s="191"/>
      <c r="D8" s="191"/>
      <c r="E8" s="191"/>
      <c r="F8" s="191"/>
    </row>
    <row r="9" spans="1:6" ht="18" customHeight="1">
      <c r="A9" s="15"/>
      <c r="B9" s="155" t="s">
        <v>66</v>
      </c>
      <c r="C9" s="155"/>
      <c r="D9" s="155"/>
      <c r="E9" s="155"/>
      <c r="F9" s="155"/>
    </row>
    <row r="10" spans="1:6" ht="18" customHeight="1">
      <c r="A10" s="15"/>
      <c r="B10" s="155" t="s">
        <v>238</v>
      </c>
      <c r="C10" s="155"/>
      <c r="D10" s="155"/>
      <c r="E10" s="155"/>
      <c r="F10" s="155"/>
    </row>
    <row r="11" spans="1:6" ht="16.5">
      <c r="A11" s="15"/>
      <c r="B11" s="155" t="s">
        <v>239</v>
      </c>
      <c r="C11" s="155"/>
      <c r="D11" s="155"/>
      <c r="E11" s="155"/>
      <c r="F11" s="155"/>
    </row>
    <row r="12" spans="1:6" ht="16.5">
      <c r="A12" s="15"/>
      <c r="B12" s="153"/>
      <c r="C12" s="153"/>
      <c r="D12" s="153"/>
      <c r="E12" s="153"/>
      <c r="F12" s="153"/>
    </row>
    <row r="13" spans="1:6" ht="33" customHeight="1">
      <c r="A13" s="155" t="s">
        <v>240</v>
      </c>
      <c r="B13" s="155"/>
      <c r="C13" s="155"/>
      <c r="D13" s="155"/>
      <c r="E13" s="155"/>
      <c r="F13" s="155"/>
    </row>
    <row r="14" spans="1:14" s="23" customFormat="1" ht="16.5">
      <c r="A14" s="192" t="s">
        <v>241</v>
      </c>
      <c r="B14" s="192"/>
      <c r="C14" s="192"/>
      <c r="D14" s="192"/>
      <c r="E14" s="192"/>
      <c r="F14" s="192"/>
      <c r="G14" s="24"/>
      <c r="H14" s="24"/>
      <c r="I14" s="22"/>
      <c r="J14" s="20"/>
      <c r="K14" s="20"/>
      <c r="L14" s="20"/>
      <c r="M14" s="20"/>
      <c r="N14" s="20"/>
    </row>
    <row r="15" spans="1:14" s="23" customFormat="1" ht="21" customHeight="1">
      <c r="A15" s="179" t="s">
        <v>243</v>
      </c>
      <c r="B15" s="179"/>
      <c r="C15" s="179"/>
      <c r="D15" s="179"/>
      <c r="E15" s="179"/>
      <c r="F15" s="179"/>
      <c r="G15" s="25"/>
      <c r="H15" s="22"/>
      <c r="I15" s="22"/>
      <c r="J15" s="20"/>
      <c r="K15" s="20"/>
      <c r="L15" s="20"/>
      <c r="M15" s="20"/>
      <c r="N15" s="20"/>
    </row>
    <row r="16" spans="1:14" s="23" customFormat="1" ht="21" customHeight="1">
      <c r="A16" s="26"/>
      <c r="B16" s="26"/>
      <c r="C16" s="26"/>
      <c r="D16" s="104"/>
      <c r="E16" s="178" t="s">
        <v>87</v>
      </c>
      <c r="F16" s="178"/>
      <c r="G16" s="25"/>
      <c r="H16" s="22"/>
      <c r="I16" s="22"/>
      <c r="J16" s="20"/>
      <c r="K16" s="20"/>
      <c r="L16" s="20"/>
      <c r="M16" s="20"/>
      <c r="N16" s="20"/>
    </row>
    <row r="17" spans="1:14" s="23" customFormat="1" ht="13.5" customHeight="1">
      <c r="A17" s="188" t="s">
        <v>12</v>
      </c>
      <c r="B17" s="186" t="s">
        <v>88</v>
      </c>
      <c r="C17" s="184" t="s">
        <v>89</v>
      </c>
      <c r="D17" s="166" t="s">
        <v>208</v>
      </c>
      <c r="E17" s="166" t="s">
        <v>209</v>
      </c>
      <c r="F17" s="166" t="s">
        <v>177</v>
      </c>
      <c r="G17" s="22"/>
      <c r="H17" s="22"/>
      <c r="I17" s="22"/>
      <c r="J17" s="20"/>
      <c r="K17" s="20"/>
      <c r="L17" s="20"/>
      <c r="M17" s="20"/>
      <c r="N17" s="20"/>
    </row>
    <row r="18" spans="1:14" s="23" customFormat="1" ht="14.25" customHeight="1">
      <c r="A18" s="189"/>
      <c r="B18" s="187"/>
      <c r="C18" s="185"/>
      <c r="D18" s="167"/>
      <c r="E18" s="167"/>
      <c r="F18" s="167"/>
      <c r="G18" s="22"/>
      <c r="H18" s="22"/>
      <c r="I18" s="22"/>
      <c r="J18" s="20"/>
      <c r="K18" s="20"/>
      <c r="L18" s="20"/>
      <c r="M18" s="20"/>
      <c r="N18" s="20"/>
    </row>
    <row r="19" spans="1:14" s="23" customFormat="1" ht="16.5">
      <c r="A19" s="27" t="s">
        <v>0</v>
      </c>
      <c r="B19" s="27" t="s">
        <v>1</v>
      </c>
      <c r="C19" s="28" t="s">
        <v>2</v>
      </c>
      <c r="D19" s="154">
        <v>1</v>
      </c>
      <c r="E19" s="154">
        <v>2</v>
      </c>
      <c r="F19" s="154">
        <v>3</v>
      </c>
      <c r="G19" s="22"/>
      <c r="H19" s="22"/>
      <c r="I19" s="22"/>
      <c r="J19" s="20"/>
      <c r="K19" s="20"/>
      <c r="L19" s="20"/>
      <c r="M19" s="20"/>
      <c r="N19" s="20"/>
    </row>
    <row r="20" spans="1:14" s="23" customFormat="1" ht="28.5">
      <c r="A20" s="30" t="s">
        <v>4</v>
      </c>
      <c r="B20" s="31" t="s">
        <v>90</v>
      </c>
      <c r="C20" s="30">
        <v>100</v>
      </c>
      <c r="D20" s="105">
        <f>+D21+D23+D24+D30+D32</f>
        <v>127659627402</v>
      </c>
      <c r="E20" s="105">
        <f>+E21+E23+E24+E30+E32</f>
        <v>154256649575</v>
      </c>
      <c r="F20" s="32"/>
      <c r="G20" s="22"/>
      <c r="H20" s="22"/>
      <c r="I20" s="22"/>
      <c r="J20" s="20"/>
      <c r="K20" s="20"/>
      <c r="L20" s="20"/>
      <c r="M20" s="20"/>
      <c r="N20" s="20"/>
    </row>
    <row r="21" spans="1:14" s="23" customFormat="1" ht="16.5">
      <c r="A21" s="33" t="s">
        <v>5</v>
      </c>
      <c r="B21" s="34" t="s">
        <v>91</v>
      </c>
      <c r="C21" s="33">
        <v>110</v>
      </c>
      <c r="D21" s="70">
        <f>SUM(D22:D22)</f>
        <v>4462171225</v>
      </c>
      <c r="E21" s="70">
        <f>SUM(E22:E22)</f>
        <v>2802233238</v>
      </c>
      <c r="F21" s="35"/>
      <c r="G21" s="22"/>
      <c r="H21" s="22"/>
      <c r="I21" s="22"/>
      <c r="J21" s="20"/>
      <c r="K21" s="20"/>
      <c r="L21" s="20"/>
      <c r="M21" s="20"/>
      <c r="N21" s="20"/>
    </row>
    <row r="22" spans="1:14" s="23" customFormat="1" ht="16.5">
      <c r="A22" s="36">
        <v>1</v>
      </c>
      <c r="B22" s="37" t="s">
        <v>92</v>
      </c>
      <c r="C22" s="36">
        <v>111</v>
      </c>
      <c r="D22" s="106">
        <v>4462171225</v>
      </c>
      <c r="E22" s="106">
        <v>2802233238</v>
      </c>
      <c r="F22" s="35"/>
      <c r="G22" s="22"/>
      <c r="H22" s="22"/>
      <c r="I22" s="22"/>
      <c r="J22" s="20"/>
      <c r="K22" s="20"/>
      <c r="L22" s="20"/>
      <c r="M22" s="20"/>
      <c r="N22" s="20"/>
    </row>
    <row r="23" spans="1:14" s="23" customFormat="1" ht="16.5">
      <c r="A23" s="33" t="s">
        <v>6</v>
      </c>
      <c r="B23" s="38" t="s">
        <v>94</v>
      </c>
      <c r="C23" s="39">
        <v>120</v>
      </c>
      <c r="D23" s="107"/>
      <c r="E23" s="107"/>
      <c r="F23" s="35"/>
      <c r="G23" s="22"/>
      <c r="H23" s="22"/>
      <c r="I23" s="22"/>
      <c r="J23" s="20"/>
      <c r="K23" s="20"/>
      <c r="L23" s="20"/>
      <c r="M23" s="20"/>
      <c r="N23" s="20"/>
    </row>
    <row r="24" spans="1:14" s="23" customFormat="1" ht="16.5">
      <c r="A24" s="33" t="s">
        <v>7</v>
      </c>
      <c r="B24" s="38" t="s">
        <v>97</v>
      </c>
      <c r="C24" s="39">
        <v>130</v>
      </c>
      <c r="D24" s="70">
        <f>SUM(D25:D29)</f>
        <v>64105537339</v>
      </c>
      <c r="E24" s="70">
        <f>SUM(E25:E29)</f>
        <v>94597112561</v>
      </c>
      <c r="F24" s="35"/>
      <c r="G24" s="22"/>
      <c r="H24" s="22"/>
      <c r="I24" s="22"/>
      <c r="J24" s="20"/>
      <c r="K24" s="20"/>
      <c r="L24" s="20"/>
      <c r="M24" s="20"/>
      <c r="N24" s="20"/>
    </row>
    <row r="25" spans="1:14" s="23" customFormat="1" ht="16.5">
      <c r="A25" s="36">
        <v>1</v>
      </c>
      <c r="B25" s="40" t="s">
        <v>98</v>
      </c>
      <c r="C25" s="41">
        <v>131</v>
      </c>
      <c r="D25" s="108">
        <v>63627046707</v>
      </c>
      <c r="E25" s="108">
        <v>90859403097</v>
      </c>
      <c r="F25" s="35"/>
      <c r="G25" s="22"/>
      <c r="H25" s="22"/>
      <c r="I25" s="22"/>
      <c r="J25" s="20"/>
      <c r="K25" s="20"/>
      <c r="L25" s="20"/>
      <c r="M25" s="20"/>
      <c r="N25" s="20"/>
    </row>
    <row r="26" spans="1:14" s="23" customFormat="1" ht="16.5">
      <c r="A26" s="36">
        <v>2</v>
      </c>
      <c r="B26" s="40" t="s">
        <v>99</v>
      </c>
      <c r="C26" s="41">
        <v>132</v>
      </c>
      <c r="D26" s="106">
        <v>905556132</v>
      </c>
      <c r="E26" s="106">
        <v>641342980</v>
      </c>
      <c r="F26" s="35"/>
      <c r="G26" s="22"/>
      <c r="H26" s="22"/>
      <c r="I26" s="22"/>
      <c r="J26" s="20"/>
      <c r="K26" s="20"/>
      <c r="L26" s="20"/>
      <c r="M26" s="20"/>
      <c r="N26" s="20"/>
    </row>
    <row r="27" spans="1:14" s="23" customFormat="1" ht="16.5">
      <c r="A27" s="36">
        <v>5</v>
      </c>
      <c r="B27" s="40" t="s">
        <v>210</v>
      </c>
      <c r="C27" s="41">
        <v>135</v>
      </c>
      <c r="D27" s="108">
        <v>100000000</v>
      </c>
      <c r="E27" s="108">
        <v>5421822261</v>
      </c>
      <c r="F27" s="35"/>
      <c r="G27" s="22"/>
      <c r="H27" s="22"/>
      <c r="I27" s="22"/>
      <c r="J27" s="20"/>
      <c r="K27" s="20"/>
      <c r="L27" s="20"/>
      <c r="M27" s="20"/>
      <c r="N27" s="20"/>
    </row>
    <row r="28" spans="1:14" s="23" customFormat="1" ht="16.5">
      <c r="A28" s="36">
        <v>6</v>
      </c>
      <c r="B28" s="40" t="s">
        <v>211</v>
      </c>
      <c r="C28" s="41">
        <v>136</v>
      </c>
      <c r="D28" s="106">
        <v>1745352480</v>
      </c>
      <c r="E28" s="106">
        <v>1432959562</v>
      </c>
      <c r="F28" s="35"/>
      <c r="G28" s="22"/>
      <c r="H28" s="22"/>
      <c r="I28" s="22"/>
      <c r="J28" s="20"/>
      <c r="K28" s="20"/>
      <c r="L28" s="20"/>
      <c r="M28" s="20"/>
      <c r="N28" s="20"/>
    </row>
    <row r="29" spans="1:14" s="23" customFormat="1" ht="16.5">
      <c r="A29" s="36">
        <v>7</v>
      </c>
      <c r="B29" s="40" t="s">
        <v>100</v>
      </c>
      <c r="C29" s="41">
        <v>137</v>
      </c>
      <c r="D29" s="106">
        <v>-2272417980</v>
      </c>
      <c r="E29" s="106">
        <v>-3758415339</v>
      </c>
      <c r="F29" s="35"/>
      <c r="G29" s="22"/>
      <c r="H29" s="22"/>
      <c r="I29" s="22"/>
      <c r="J29" s="20"/>
      <c r="K29" s="20"/>
      <c r="L29" s="20"/>
      <c r="M29" s="20"/>
      <c r="N29" s="20"/>
    </row>
    <row r="30" spans="1:14" s="23" customFormat="1" ht="16.5">
      <c r="A30" s="33" t="s">
        <v>8</v>
      </c>
      <c r="B30" s="38" t="s">
        <v>101</v>
      </c>
      <c r="C30" s="39">
        <v>140</v>
      </c>
      <c r="D30" s="70">
        <f>SUM(D31:D31)</f>
        <v>56410697725</v>
      </c>
      <c r="E30" s="70">
        <f>SUM(E31:E31)</f>
        <v>52189269568</v>
      </c>
      <c r="F30" s="35"/>
      <c r="G30" s="22"/>
      <c r="H30" s="22"/>
      <c r="I30" s="22"/>
      <c r="J30" s="20"/>
      <c r="K30" s="20"/>
      <c r="L30" s="20"/>
      <c r="M30" s="20"/>
      <c r="N30" s="20"/>
    </row>
    <row r="31" spans="1:14" s="23" customFormat="1" ht="16.5">
      <c r="A31" s="36">
        <v>1</v>
      </c>
      <c r="B31" s="40" t="s">
        <v>101</v>
      </c>
      <c r="C31" s="41">
        <v>141</v>
      </c>
      <c r="D31" s="106">
        <v>56410697725</v>
      </c>
      <c r="E31" s="106">
        <v>52189269568</v>
      </c>
      <c r="F31" s="35"/>
      <c r="G31" s="22"/>
      <c r="H31" s="22"/>
      <c r="I31" s="22"/>
      <c r="J31" s="20"/>
      <c r="K31" s="20"/>
      <c r="L31" s="20"/>
      <c r="M31" s="20"/>
      <c r="N31" s="20"/>
    </row>
    <row r="32" spans="1:14" s="23" customFormat="1" ht="16.5">
      <c r="A32" s="33" t="s">
        <v>9</v>
      </c>
      <c r="B32" s="38" t="s">
        <v>103</v>
      </c>
      <c r="C32" s="39">
        <v>150</v>
      </c>
      <c r="D32" s="70">
        <f>SUM(D33:D34)</f>
        <v>2681221113</v>
      </c>
      <c r="E32" s="70">
        <f>SUM(E33:E34)</f>
        <v>4668034208</v>
      </c>
      <c r="F32" s="35"/>
      <c r="G32" s="22"/>
      <c r="H32" s="22"/>
      <c r="I32" s="22"/>
      <c r="J32" s="20"/>
      <c r="K32" s="20"/>
      <c r="L32" s="20"/>
      <c r="M32" s="20"/>
      <c r="N32" s="20"/>
    </row>
    <row r="33" spans="1:14" s="23" customFormat="1" ht="16.5">
      <c r="A33" s="36">
        <v>1</v>
      </c>
      <c r="B33" s="40" t="s">
        <v>104</v>
      </c>
      <c r="C33" s="41">
        <v>151</v>
      </c>
      <c r="D33" s="108">
        <v>371375935</v>
      </c>
      <c r="E33" s="108">
        <v>399074308</v>
      </c>
      <c r="F33" s="35"/>
      <c r="G33" s="22"/>
      <c r="H33" s="22"/>
      <c r="I33" s="22"/>
      <c r="J33" s="20"/>
      <c r="K33" s="20"/>
      <c r="L33" s="20"/>
      <c r="M33" s="20"/>
      <c r="N33" s="20"/>
    </row>
    <row r="34" spans="1:14" s="23" customFormat="1" ht="16.5">
      <c r="A34" s="36">
        <v>2</v>
      </c>
      <c r="B34" s="40" t="s">
        <v>105</v>
      </c>
      <c r="C34" s="41">
        <v>152</v>
      </c>
      <c r="D34" s="108">
        <v>2309845178</v>
      </c>
      <c r="E34" s="108">
        <v>4268959900</v>
      </c>
      <c r="F34" s="35"/>
      <c r="G34" s="22"/>
      <c r="H34" s="22"/>
      <c r="I34" s="22"/>
      <c r="J34" s="20"/>
      <c r="K34" s="20"/>
      <c r="L34" s="20"/>
      <c r="M34" s="20"/>
      <c r="N34" s="20"/>
    </row>
    <row r="35" spans="1:14" s="23" customFormat="1" ht="28.5">
      <c r="A35" s="33" t="s">
        <v>10</v>
      </c>
      <c r="B35" s="34" t="s">
        <v>215</v>
      </c>
      <c r="C35" s="33">
        <v>200</v>
      </c>
      <c r="D35" s="70">
        <f>D36+D37+D44+D45+D47+D48</f>
        <v>19542847709</v>
      </c>
      <c r="E35" s="70">
        <f>E36+E37+E44+E45+E47+E48</f>
        <v>20769930855</v>
      </c>
      <c r="F35" s="35"/>
      <c r="G35" s="22"/>
      <c r="H35" s="22"/>
      <c r="I35" s="22"/>
      <c r="J35" s="20"/>
      <c r="K35" s="20"/>
      <c r="L35" s="20"/>
      <c r="M35" s="20"/>
      <c r="N35" s="20"/>
    </row>
    <row r="36" spans="1:14" s="23" customFormat="1" ht="16.5">
      <c r="A36" s="33" t="s">
        <v>5</v>
      </c>
      <c r="B36" s="34" t="s">
        <v>108</v>
      </c>
      <c r="C36" s="33">
        <v>210</v>
      </c>
      <c r="D36" s="70">
        <v>0</v>
      </c>
      <c r="E36" s="70">
        <v>0</v>
      </c>
      <c r="F36" s="35"/>
      <c r="G36" s="22"/>
      <c r="H36" s="22"/>
      <c r="I36" s="22"/>
      <c r="J36" s="20"/>
      <c r="K36" s="20"/>
      <c r="L36" s="20"/>
      <c r="M36" s="20"/>
      <c r="N36" s="20"/>
    </row>
    <row r="37" spans="1:14" s="23" customFormat="1" ht="16.5">
      <c r="A37" s="33" t="s">
        <v>6</v>
      </c>
      <c r="B37" s="38" t="s">
        <v>110</v>
      </c>
      <c r="C37" s="39">
        <v>220</v>
      </c>
      <c r="D37" s="70">
        <f>+D38+D41</f>
        <v>11693571439</v>
      </c>
      <c r="E37" s="70">
        <f>+E38+E41</f>
        <v>15547340859</v>
      </c>
      <c r="F37" s="35"/>
      <c r="G37" s="22"/>
      <c r="H37" s="22"/>
      <c r="I37" s="22"/>
      <c r="J37" s="20"/>
      <c r="K37" s="20"/>
      <c r="L37" s="20"/>
      <c r="M37" s="20"/>
      <c r="N37" s="20"/>
    </row>
    <row r="38" spans="1:14" s="23" customFormat="1" ht="16.5">
      <c r="A38" s="36">
        <v>1</v>
      </c>
      <c r="B38" s="40" t="s">
        <v>111</v>
      </c>
      <c r="C38" s="41">
        <v>221</v>
      </c>
      <c r="D38" s="106">
        <f>SUM(D39:D40)</f>
        <v>11693571439</v>
      </c>
      <c r="E38" s="106">
        <f>SUM(E39:E40)</f>
        <v>15541507525</v>
      </c>
      <c r="F38" s="35"/>
      <c r="G38" s="22"/>
      <c r="H38" s="22"/>
      <c r="I38" s="22"/>
      <c r="J38" s="20"/>
      <c r="K38" s="20"/>
      <c r="L38" s="20"/>
      <c r="M38" s="20"/>
      <c r="N38" s="20"/>
    </row>
    <row r="39" spans="1:14" s="23" customFormat="1" ht="16.5">
      <c r="A39" s="43"/>
      <c r="B39" s="44" t="s">
        <v>112</v>
      </c>
      <c r="C39" s="45">
        <v>222</v>
      </c>
      <c r="D39" s="109">
        <v>48461740063</v>
      </c>
      <c r="E39" s="109">
        <v>57624427197</v>
      </c>
      <c r="F39" s="46"/>
      <c r="G39" s="22"/>
      <c r="H39" s="22"/>
      <c r="I39" s="22"/>
      <c r="J39" s="20"/>
      <c r="K39" s="20"/>
      <c r="L39" s="20"/>
      <c r="M39" s="20"/>
      <c r="N39" s="20"/>
    </row>
    <row r="40" spans="1:14" s="23" customFormat="1" ht="16.5">
      <c r="A40" s="36"/>
      <c r="B40" s="44" t="s">
        <v>113</v>
      </c>
      <c r="C40" s="45">
        <v>223</v>
      </c>
      <c r="D40" s="110">
        <v>-36768168624</v>
      </c>
      <c r="E40" s="110">
        <v>-42082919672</v>
      </c>
      <c r="F40" s="46"/>
      <c r="G40" s="22"/>
      <c r="H40" s="22"/>
      <c r="I40" s="22"/>
      <c r="J40" s="20"/>
      <c r="K40" s="20"/>
      <c r="L40" s="20"/>
      <c r="M40" s="20"/>
      <c r="N40" s="20"/>
    </row>
    <row r="41" spans="1:14" s="23" customFormat="1" ht="16.5">
      <c r="A41" s="36">
        <v>3</v>
      </c>
      <c r="B41" s="40" t="s">
        <v>115</v>
      </c>
      <c r="C41" s="45">
        <v>227</v>
      </c>
      <c r="D41" s="108">
        <f>SUM(D42:D43)</f>
        <v>0</v>
      </c>
      <c r="E41" s="108">
        <f>SUM(E42:E43)</f>
        <v>5833334</v>
      </c>
      <c r="F41" s="46"/>
      <c r="G41" s="22"/>
      <c r="H41" s="22"/>
      <c r="I41" s="22"/>
      <c r="J41" s="20"/>
      <c r="K41" s="20"/>
      <c r="L41" s="20"/>
      <c r="M41" s="20"/>
      <c r="N41" s="20"/>
    </row>
    <row r="42" spans="1:14" s="23" customFormat="1" ht="16.5">
      <c r="A42" s="43"/>
      <c r="B42" s="44" t="s">
        <v>112</v>
      </c>
      <c r="C42" s="45">
        <v>228</v>
      </c>
      <c r="D42" s="110">
        <v>30000000</v>
      </c>
      <c r="E42" s="110">
        <v>30000000</v>
      </c>
      <c r="F42" s="46"/>
      <c r="G42" s="22"/>
      <c r="H42" s="22"/>
      <c r="I42" s="22"/>
      <c r="J42" s="20"/>
      <c r="K42" s="20"/>
      <c r="L42" s="20"/>
      <c r="M42" s="20"/>
      <c r="N42" s="20"/>
    </row>
    <row r="43" spans="1:14" s="23" customFormat="1" ht="16.5">
      <c r="A43" s="43"/>
      <c r="B43" s="44" t="s">
        <v>113</v>
      </c>
      <c r="C43" s="45">
        <v>229</v>
      </c>
      <c r="D43" s="110">
        <v>-30000000</v>
      </c>
      <c r="E43" s="110">
        <v>-24166666</v>
      </c>
      <c r="F43" s="46"/>
      <c r="G43" s="22"/>
      <c r="H43" s="22"/>
      <c r="I43" s="22"/>
      <c r="J43" s="20"/>
      <c r="K43" s="20"/>
      <c r="L43" s="20"/>
      <c r="M43" s="20"/>
      <c r="N43" s="20"/>
    </row>
    <row r="44" spans="1:14" s="23" customFormat="1" ht="16.5">
      <c r="A44" s="33" t="s">
        <v>7</v>
      </c>
      <c r="B44" s="38" t="s">
        <v>117</v>
      </c>
      <c r="C44" s="39">
        <v>230</v>
      </c>
      <c r="D44" s="70">
        <v>0</v>
      </c>
      <c r="E44" s="70">
        <v>0</v>
      </c>
      <c r="F44" s="35"/>
      <c r="G44" s="22"/>
      <c r="H44" s="22"/>
      <c r="I44" s="22"/>
      <c r="J44" s="20"/>
      <c r="K44" s="20"/>
      <c r="L44" s="20"/>
      <c r="M44" s="20"/>
      <c r="N44" s="20"/>
    </row>
    <row r="45" spans="1:14" s="23" customFormat="1" ht="16.5">
      <c r="A45" s="33" t="s">
        <v>8</v>
      </c>
      <c r="B45" s="38" t="s">
        <v>212</v>
      </c>
      <c r="C45" s="39">
        <v>240</v>
      </c>
      <c r="D45" s="70">
        <f>D46</f>
        <v>7610767908</v>
      </c>
      <c r="E45" s="70">
        <f>E46</f>
        <v>4997495769</v>
      </c>
      <c r="F45" s="35"/>
      <c r="G45" s="22"/>
      <c r="H45" s="22"/>
      <c r="I45" s="22"/>
      <c r="J45" s="130"/>
      <c r="K45" s="130"/>
      <c r="L45" s="130"/>
      <c r="M45" s="130"/>
      <c r="N45" s="130"/>
    </row>
    <row r="46" spans="1:14" s="23" customFormat="1" ht="16.5">
      <c r="A46" s="43">
        <v>2</v>
      </c>
      <c r="B46" s="40" t="s">
        <v>116</v>
      </c>
      <c r="C46" s="41">
        <v>242</v>
      </c>
      <c r="D46" s="108">
        <v>7610767908</v>
      </c>
      <c r="E46" s="108">
        <v>4997495769</v>
      </c>
      <c r="F46" s="46"/>
      <c r="G46" s="22"/>
      <c r="H46" s="22"/>
      <c r="I46" s="22"/>
      <c r="J46" s="20"/>
      <c r="K46" s="20"/>
      <c r="L46" s="20"/>
      <c r="M46" s="20"/>
      <c r="N46" s="20"/>
    </row>
    <row r="47" spans="1:14" s="23" customFormat="1" ht="16.5">
      <c r="A47" s="33" t="s">
        <v>9</v>
      </c>
      <c r="B47" s="38" t="s">
        <v>213</v>
      </c>
      <c r="C47" s="33">
        <v>250</v>
      </c>
      <c r="D47" s="70">
        <v>0</v>
      </c>
      <c r="E47" s="70">
        <v>0</v>
      </c>
      <c r="F47" s="35"/>
      <c r="G47" s="22"/>
      <c r="H47" s="22"/>
      <c r="I47" s="22"/>
      <c r="J47" s="20"/>
      <c r="K47" s="20"/>
      <c r="L47" s="20"/>
      <c r="M47" s="20"/>
      <c r="N47" s="20"/>
    </row>
    <row r="48" spans="1:14" s="23" customFormat="1" ht="16.5">
      <c r="A48" s="33" t="s">
        <v>214</v>
      </c>
      <c r="B48" s="38" t="s">
        <v>119</v>
      </c>
      <c r="C48" s="33">
        <v>260</v>
      </c>
      <c r="D48" s="70">
        <f>SUM(D49:D49)</f>
        <v>238508362</v>
      </c>
      <c r="E48" s="70">
        <f>SUM(E49:E49)</f>
        <v>225094227</v>
      </c>
      <c r="F48" s="35"/>
      <c r="G48" s="22"/>
      <c r="H48" s="22"/>
      <c r="I48" s="22"/>
      <c r="J48" s="20"/>
      <c r="K48" s="20"/>
      <c r="L48" s="20"/>
      <c r="M48" s="20"/>
      <c r="N48" s="20"/>
    </row>
    <row r="49" spans="1:14" s="23" customFormat="1" ht="16.5">
      <c r="A49" s="36">
        <v>1</v>
      </c>
      <c r="B49" s="40" t="s">
        <v>120</v>
      </c>
      <c r="C49" s="41">
        <v>261</v>
      </c>
      <c r="D49" s="106">
        <v>238508362</v>
      </c>
      <c r="E49" s="106">
        <v>225094227</v>
      </c>
      <c r="F49" s="35"/>
      <c r="G49" s="22"/>
      <c r="H49" s="22"/>
      <c r="I49" s="22"/>
      <c r="J49" s="20"/>
      <c r="K49" s="20"/>
      <c r="L49" s="20"/>
      <c r="M49" s="20"/>
      <c r="N49" s="20"/>
    </row>
    <row r="50" spans="1:14" s="23" customFormat="1" ht="16.5">
      <c r="A50" s="47"/>
      <c r="B50" s="47" t="s">
        <v>121</v>
      </c>
      <c r="C50" s="48">
        <v>270</v>
      </c>
      <c r="D50" s="111">
        <f>+D20+D35</f>
        <v>147202475111</v>
      </c>
      <c r="E50" s="111">
        <f>+E20+E35</f>
        <v>175026580430</v>
      </c>
      <c r="F50" s="49"/>
      <c r="G50" s="22"/>
      <c r="H50" s="22"/>
      <c r="I50" s="22"/>
      <c r="J50" s="20"/>
      <c r="K50" s="20"/>
      <c r="L50" s="20"/>
      <c r="M50" s="20"/>
      <c r="N50" s="20"/>
    </row>
    <row r="51" spans="1:14" s="23" customFormat="1" ht="16.5">
      <c r="A51" s="50" t="s">
        <v>11</v>
      </c>
      <c r="B51" s="51" t="s">
        <v>122</v>
      </c>
      <c r="C51" s="52"/>
      <c r="D51" s="112"/>
      <c r="E51" s="112"/>
      <c r="F51" s="53"/>
      <c r="G51" s="22"/>
      <c r="H51" s="22"/>
      <c r="I51" s="22"/>
      <c r="J51" s="20"/>
      <c r="K51" s="20"/>
      <c r="L51" s="20"/>
      <c r="M51" s="20"/>
      <c r="N51" s="20"/>
    </row>
    <row r="52" spans="1:14" s="23" customFormat="1" ht="16.5">
      <c r="A52" s="54" t="s">
        <v>223</v>
      </c>
      <c r="B52" s="55" t="s">
        <v>123</v>
      </c>
      <c r="C52" s="54">
        <v>300</v>
      </c>
      <c r="D52" s="68">
        <f>+D53+D62</f>
        <v>128750753594</v>
      </c>
      <c r="E52" s="68">
        <f>+E53+E62</f>
        <v>154963693585</v>
      </c>
      <c r="F52" s="56"/>
      <c r="G52" s="22"/>
      <c r="H52" s="22"/>
      <c r="I52" s="22"/>
      <c r="J52" s="20"/>
      <c r="K52" s="20"/>
      <c r="L52" s="20"/>
      <c r="M52" s="20"/>
      <c r="N52" s="20"/>
    </row>
    <row r="53" spans="1:14" s="23" customFormat="1" ht="16.5">
      <c r="A53" s="33" t="s">
        <v>5</v>
      </c>
      <c r="B53" s="38" t="s">
        <v>124</v>
      </c>
      <c r="C53" s="33">
        <v>310</v>
      </c>
      <c r="D53" s="70">
        <f>SUM(D54:D61)</f>
        <v>125002113054</v>
      </c>
      <c r="E53" s="70">
        <f>SUM(E54:E61)</f>
        <v>133524906327</v>
      </c>
      <c r="F53" s="56"/>
      <c r="G53" s="22"/>
      <c r="H53" s="22"/>
      <c r="I53" s="22"/>
      <c r="J53" s="20"/>
      <c r="K53" s="20"/>
      <c r="L53" s="20"/>
      <c r="M53" s="20"/>
      <c r="N53" s="20"/>
    </row>
    <row r="54" spans="1:14" s="23" customFormat="1" ht="16.5">
      <c r="A54" s="36">
        <v>1</v>
      </c>
      <c r="B54" s="40" t="s">
        <v>216</v>
      </c>
      <c r="C54" s="41">
        <v>311</v>
      </c>
      <c r="D54" s="106">
        <v>33404482399</v>
      </c>
      <c r="E54" s="108">
        <v>45989025912</v>
      </c>
      <c r="F54" s="35"/>
      <c r="G54" s="22"/>
      <c r="H54" s="22"/>
      <c r="I54" s="22"/>
      <c r="J54" s="20"/>
      <c r="K54" s="20"/>
      <c r="L54" s="20"/>
      <c r="M54" s="20"/>
      <c r="N54" s="20"/>
    </row>
    <row r="55" spans="1:14" s="23" customFormat="1" ht="16.5">
      <c r="A55" s="36">
        <v>2</v>
      </c>
      <c r="B55" s="40" t="s">
        <v>217</v>
      </c>
      <c r="C55" s="41">
        <v>312</v>
      </c>
      <c r="D55" s="108">
        <v>4493441002</v>
      </c>
      <c r="E55" s="108">
        <v>150000000</v>
      </c>
      <c r="F55" s="35"/>
      <c r="G55" s="22"/>
      <c r="H55" s="22"/>
      <c r="I55" s="22"/>
      <c r="J55" s="20"/>
      <c r="K55" s="20"/>
      <c r="L55" s="20"/>
      <c r="M55" s="20"/>
      <c r="N55" s="20"/>
    </row>
    <row r="56" spans="1:14" s="23" customFormat="1" ht="16.5">
      <c r="A56" s="36">
        <v>3</v>
      </c>
      <c r="B56" s="40" t="s">
        <v>128</v>
      </c>
      <c r="C56" s="41">
        <v>313</v>
      </c>
      <c r="D56" s="108">
        <v>1273222297</v>
      </c>
      <c r="E56" s="108">
        <v>3643732234</v>
      </c>
      <c r="F56" s="35"/>
      <c r="G56" s="22"/>
      <c r="H56" s="22"/>
      <c r="I56" s="22"/>
      <c r="J56" s="20"/>
      <c r="K56" s="20"/>
      <c r="L56" s="20"/>
      <c r="M56" s="20"/>
      <c r="N56" s="20"/>
    </row>
    <row r="57" spans="1:14" s="23" customFormat="1" ht="16.5">
      <c r="A57" s="36">
        <v>4</v>
      </c>
      <c r="B57" s="40" t="s">
        <v>129</v>
      </c>
      <c r="C57" s="41">
        <v>314</v>
      </c>
      <c r="D57" s="108">
        <v>3886208889</v>
      </c>
      <c r="E57" s="108">
        <v>3937733128</v>
      </c>
      <c r="F57" s="35"/>
      <c r="G57" s="22"/>
      <c r="H57" s="22"/>
      <c r="I57" s="22"/>
      <c r="J57" s="20"/>
      <c r="K57" s="20"/>
      <c r="L57" s="20"/>
      <c r="M57" s="20"/>
      <c r="N57" s="20"/>
    </row>
    <row r="58" spans="1:14" s="23" customFormat="1" ht="16.5">
      <c r="A58" s="36">
        <v>5</v>
      </c>
      <c r="B58" s="40" t="s">
        <v>218</v>
      </c>
      <c r="C58" s="41">
        <v>315</v>
      </c>
      <c r="D58" s="108">
        <v>19608002962</v>
      </c>
      <c r="E58" s="108">
        <v>15469128518</v>
      </c>
      <c r="F58" s="35"/>
      <c r="G58" s="22"/>
      <c r="H58" s="22"/>
      <c r="I58" s="22"/>
      <c r="J58" s="20"/>
      <c r="K58" s="20"/>
      <c r="L58" s="20"/>
      <c r="M58" s="20"/>
      <c r="N58" s="20"/>
    </row>
    <row r="59" spans="1:14" s="23" customFormat="1" ht="16.5">
      <c r="A59" s="36">
        <v>9</v>
      </c>
      <c r="B59" s="40" t="s">
        <v>219</v>
      </c>
      <c r="C59" s="41">
        <v>319</v>
      </c>
      <c r="D59" s="108">
        <v>1208644498</v>
      </c>
      <c r="E59" s="106">
        <v>1197284153</v>
      </c>
      <c r="F59" s="35"/>
      <c r="G59" s="22"/>
      <c r="H59" s="22"/>
      <c r="I59" s="22"/>
      <c r="J59" s="20"/>
      <c r="K59" s="20"/>
      <c r="L59" s="20"/>
      <c r="M59" s="20"/>
      <c r="N59" s="20"/>
    </row>
    <row r="60" spans="1:14" s="23" customFormat="1" ht="16.5">
      <c r="A60" s="36">
        <v>10</v>
      </c>
      <c r="B60" s="40" t="s">
        <v>220</v>
      </c>
      <c r="C60" s="41">
        <v>320</v>
      </c>
      <c r="D60" s="108">
        <v>60207197691</v>
      </c>
      <c r="E60" s="106">
        <v>62225343396</v>
      </c>
      <c r="F60" s="35"/>
      <c r="G60" s="22"/>
      <c r="H60" s="22"/>
      <c r="I60" s="22"/>
      <c r="J60" s="20"/>
      <c r="K60" s="20"/>
      <c r="L60" s="20"/>
      <c r="M60" s="20"/>
      <c r="N60" s="20"/>
    </row>
    <row r="61" spans="1:14" s="23" customFormat="1" ht="16.5">
      <c r="A61" s="36">
        <v>12</v>
      </c>
      <c r="B61" s="37" t="s">
        <v>133</v>
      </c>
      <c r="C61" s="41">
        <v>322</v>
      </c>
      <c r="D61" s="106">
        <v>920913316</v>
      </c>
      <c r="E61" s="106">
        <v>912658986</v>
      </c>
      <c r="F61" s="35"/>
      <c r="G61" s="22"/>
      <c r="H61" s="22"/>
      <c r="I61" s="22"/>
      <c r="J61" s="20"/>
      <c r="K61" s="20"/>
      <c r="L61" s="20"/>
      <c r="M61" s="20"/>
      <c r="N61" s="20"/>
    </row>
    <row r="62" spans="1:14" s="23" customFormat="1" ht="16.5">
      <c r="A62" s="33" t="s">
        <v>6</v>
      </c>
      <c r="B62" s="38" t="s">
        <v>134</v>
      </c>
      <c r="C62" s="33">
        <v>330</v>
      </c>
      <c r="D62" s="70">
        <f>SUM(D63:D64)</f>
        <v>3748640540</v>
      </c>
      <c r="E62" s="70">
        <f>SUM(E63:E64)</f>
        <v>21438787258</v>
      </c>
      <c r="F62" s="56"/>
      <c r="G62" s="22"/>
      <c r="H62" s="22"/>
      <c r="I62" s="22"/>
      <c r="J62" s="20"/>
      <c r="K62" s="20"/>
      <c r="L62" s="20"/>
      <c r="M62" s="20"/>
      <c r="N62" s="20"/>
    </row>
    <row r="63" spans="1:14" s="23" customFormat="1" ht="16.5">
      <c r="A63" s="36">
        <v>6</v>
      </c>
      <c r="B63" s="37" t="s">
        <v>221</v>
      </c>
      <c r="C63" s="41">
        <v>334</v>
      </c>
      <c r="D63" s="106">
        <v>0</v>
      </c>
      <c r="E63" s="106">
        <v>18438999000</v>
      </c>
      <c r="F63" s="35"/>
      <c r="G63" s="22"/>
      <c r="H63" s="22"/>
      <c r="I63" s="22"/>
      <c r="J63" s="20"/>
      <c r="K63" s="20"/>
      <c r="L63" s="20"/>
      <c r="M63" s="20"/>
      <c r="N63" s="20"/>
    </row>
    <row r="64" spans="1:14" s="23" customFormat="1" ht="16.5">
      <c r="A64" s="36">
        <v>8</v>
      </c>
      <c r="B64" s="37" t="s">
        <v>222</v>
      </c>
      <c r="C64" s="41">
        <v>336</v>
      </c>
      <c r="D64" s="106">
        <v>3748640540</v>
      </c>
      <c r="E64" s="106">
        <v>2999788258</v>
      </c>
      <c r="F64" s="35"/>
      <c r="G64" s="22"/>
      <c r="H64" s="22"/>
      <c r="I64" s="22"/>
      <c r="J64" s="20"/>
      <c r="K64" s="20"/>
      <c r="L64" s="20"/>
      <c r="M64" s="20"/>
      <c r="N64" s="20"/>
    </row>
    <row r="65" spans="1:14" s="23" customFormat="1" ht="16.5">
      <c r="A65" s="33" t="s">
        <v>224</v>
      </c>
      <c r="B65" s="38" t="s">
        <v>138</v>
      </c>
      <c r="C65" s="33">
        <v>400</v>
      </c>
      <c r="D65" s="70">
        <f>+D66+D74</f>
        <v>18451721517</v>
      </c>
      <c r="E65" s="70">
        <f>+E66+E74</f>
        <v>20062886845</v>
      </c>
      <c r="F65" s="56"/>
      <c r="G65" s="22"/>
      <c r="H65" s="22"/>
      <c r="I65" s="22"/>
      <c r="J65" s="20"/>
      <c r="K65" s="20"/>
      <c r="L65" s="20"/>
      <c r="M65" s="20"/>
      <c r="N65" s="20"/>
    </row>
    <row r="66" spans="1:14" s="23" customFormat="1" ht="16.5">
      <c r="A66" s="33" t="s">
        <v>5</v>
      </c>
      <c r="B66" s="38" t="s">
        <v>225</v>
      </c>
      <c r="C66" s="33">
        <v>410</v>
      </c>
      <c r="D66" s="70">
        <f>D67+D69+D70+D71</f>
        <v>18451721517</v>
      </c>
      <c r="E66" s="70">
        <f>E67+E69+E70+E71</f>
        <v>20062886845</v>
      </c>
      <c r="F66" s="56"/>
      <c r="G66" s="22"/>
      <c r="H66" s="22"/>
      <c r="I66" s="22"/>
      <c r="J66" s="20"/>
      <c r="K66" s="20"/>
      <c r="L66" s="20"/>
      <c r="M66" s="20"/>
      <c r="N66" s="20"/>
    </row>
    <row r="67" spans="1:14" s="23" customFormat="1" ht="16.5">
      <c r="A67" s="36">
        <v>1</v>
      </c>
      <c r="B67" s="40" t="s">
        <v>226</v>
      </c>
      <c r="C67" s="41">
        <v>411</v>
      </c>
      <c r="D67" s="106">
        <f>D68</f>
        <v>10000000000</v>
      </c>
      <c r="E67" s="106">
        <f>E68</f>
        <v>10000000000</v>
      </c>
      <c r="F67" s="35"/>
      <c r="G67" s="22"/>
      <c r="H67" s="22"/>
      <c r="I67" s="22"/>
      <c r="J67" s="20"/>
      <c r="K67" s="20"/>
      <c r="L67" s="20"/>
      <c r="M67" s="20"/>
      <c r="N67" s="20"/>
    </row>
    <row r="68" spans="1:14" s="135" customFormat="1" ht="16.5" customHeight="1">
      <c r="A68" s="132"/>
      <c r="B68" s="131" t="s">
        <v>227</v>
      </c>
      <c r="C68" s="45" t="s">
        <v>228</v>
      </c>
      <c r="D68" s="109">
        <v>10000000000</v>
      </c>
      <c r="E68" s="109">
        <v>10000000000</v>
      </c>
      <c r="F68" s="46"/>
      <c r="G68" s="22"/>
      <c r="H68" s="133"/>
      <c r="I68" s="133"/>
      <c r="J68" s="134"/>
      <c r="K68" s="134"/>
      <c r="L68" s="134"/>
      <c r="M68" s="134"/>
      <c r="N68" s="134"/>
    </row>
    <row r="69" spans="1:14" s="23" customFormat="1" ht="16.5">
      <c r="A69" s="36">
        <v>4</v>
      </c>
      <c r="B69" s="37" t="s">
        <v>142</v>
      </c>
      <c r="C69" s="41">
        <v>414</v>
      </c>
      <c r="D69" s="106">
        <v>208700050</v>
      </c>
      <c r="E69" s="106">
        <v>208700050</v>
      </c>
      <c r="F69" s="35"/>
      <c r="G69" s="22"/>
      <c r="H69" s="22"/>
      <c r="I69" s="22"/>
      <c r="J69" s="20"/>
      <c r="K69" s="20"/>
      <c r="L69" s="20"/>
      <c r="M69" s="20"/>
      <c r="N69" s="20"/>
    </row>
    <row r="70" spans="1:14" s="23" customFormat="1" ht="16.5">
      <c r="A70" s="36">
        <v>8</v>
      </c>
      <c r="B70" s="37" t="s">
        <v>143</v>
      </c>
      <c r="C70" s="41">
        <v>418</v>
      </c>
      <c r="D70" s="106">
        <v>7325011407</v>
      </c>
      <c r="E70" s="106">
        <v>6252656866</v>
      </c>
      <c r="F70" s="35"/>
      <c r="G70" s="22"/>
      <c r="H70" s="22"/>
      <c r="I70" s="22"/>
      <c r="J70" s="20"/>
      <c r="K70" s="20"/>
      <c r="L70" s="20"/>
      <c r="M70" s="20"/>
      <c r="N70" s="20"/>
    </row>
    <row r="71" spans="1:14" s="23" customFormat="1" ht="16.5">
      <c r="A71" s="36">
        <v>11</v>
      </c>
      <c r="B71" s="37" t="s">
        <v>146</v>
      </c>
      <c r="C71" s="41">
        <v>421</v>
      </c>
      <c r="D71" s="106">
        <f>SUM(D72:D73)</f>
        <v>918010060</v>
      </c>
      <c r="E71" s="106">
        <f>SUM(E72:E73)</f>
        <v>3601529929</v>
      </c>
      <c r="F71" s="35"/>
      <c r="G71" s="22"/>
      <c r="H71" s="22"/>
      <c r="I71" s="22"/>
      <c r="J71" s="20"/>
      <c r="K71" s="20"/>
      <c r="L71" s="20"/>
      <c r="M71" s="20"/>
      <c r="N71" s="20"/>
    </row>
    <row r="72" spans="1:14" s="135" customFormat="1" ht="18" customHeight="1">
      <c r="A72" s="132"/>
      <c r="B72" s="131" t="s">
        <v>229</v>
      </c>
      <c r="C72" s="45" t="s">
        <v>232</v>
      </c>
      <c r="D72" s="109">
        <v>217361083</v>
      </c>
      <c r="E72" s="109">
        <v>541360669</v>
      </c>
      <c r="F72" s="46"/>
      <c r="G72" s="22"/>
      <c r="H72" s="133"/>
      <c r="I72" s="133"/>
      <c r="J72" s="134"/>
      <c r="K72" s="134"/>
      <c r="L72" s="134"/>
      <c r="M72" s="134"/>
      <c r="N72" s="134"/>
    </row>
    <row r="73" spans="1:14" s="23" customFormat="1" ht="16.5">
      <c r="A73" s="36"/>
      <c r="B73" s="131" t="s">
        <v>230</v>
      </c>
      <c r="C73" s="45" t="s">
        <v>231</v>
      </c>
      <c r="D73" s="106">
        <v>700648977</v>
      </c>
      <c r="E73" s="106">
        <v>3060169260</v>
      </c>
      <c r="F73" s="56"/>
      <c r="G73" s="22"/>
      <c r="H73" s="22"/>
      <c r="I73" s="22"/>
      <c r="J73" s="20"/>
      <c r="K73" s="20"/>
      <c r="L73" s="20"/>
      <c r="M73" s="20"/>
      <c r="N73" s="20"/>
    </row>
    <row r="74" spans="1:14" s="23" customFormat="1" ht="16.5">
      <c r="A74" s="33" t="s">
        <v>6</v>
      </c>
      <c r="B74" s="38" t="s">
        <v>148</v>
      </c>
      <c r="C74" s="33">
        <v>430</v>
      </c>
      <c r="D74" s="70">
        <v>0</v>
      </c>
      <c r="E74" s="70">
        <v>0</v>
      </c>
      <c r="F74" s="56"/>
      <c r="G74" s="22"/>
      <c r="H74" s="22"/>
      <c r="I74" s="22"/>
      <c r="J74" s="20"/>
      <c r="K74" s="20"/>
      <c r="L74" s="20"/>
      <c r="M74" s="20"/>
      <c r="N74" s="20"/>
    </row>
    <row r="75" spans="1:14" s="23" customFormat="1" ht="28.5">
      <c r="A75" s="59"/>
      <c r="B75" s="59" t="s">
        <v>151</v>
      </c>
      <c r="C75" s="60">
        <v>440</v>
      </c>
      <c r="D75" s="114">
        <f>+D65+D52</f>
        <v>147202475111</v>
      </c>
      <c r="E75" s="114">
        <f>+E65+E52</f>
        <v>175026580430</v>
      </c>
      <c r="F75" s="61"/>
      <c r="G75" s="22"/>
      <c r="H75" s="22"/>
      <c r="I75" s="22"/>
      <c r="J75" s="20"/>
      <c r="K75" s="20"/>
      <c r="L75" s="20"/>
      <c r="M75" s="20"/>
      <c r="N75" s="20"/>
    </row>
    <row r="76" spans="1:14" s="152" customFormat="1" ht="6" customHeight="1">
      <c r="A76" s="146"/>
      <c r="B76" s="146"/>
      <c r="C76" s="147"/>
      <c r="D76" s="148"/>
      <c r="E76" s="148"/>
      <c r="F76" s="149"/>
      <c r="G76" s="150"/>
      <c r="H76" s="150"/>
      <c r="I76" s="150"/>
      <c r="J76" s="151"/>
      <c r="K76" s="151"/>
      <c r="L76" s="151"/>
      <c r="M76" s="151"/>
      <c r="N76" s="151"/>
    </row>
    <row r="77" spans="1:14" s="23" customFormat="1" ht="19.5" customHeight="1">
      <c r="A77" s="173" t="s">
        <v>242</v>
      </c>
      <c r="B77" s="173"/>
      <c r="C77" s="173"/>
      <c r="D77" s="173"/>
      <c r="E77" s="173"/>
      <c r="F77" s="173"/>
      <c r="G77" s="22"/>
      <c r="H77" s="22"/>
      <c r="I77" s="22"/>
      <c r="J77" s="20"/>
      <c r="K77" s="20"/>
      <c r="L77" s="20"/>
      <c r="M77" s="20"/>
      <c r="N77" s="20"/>
    </row>
    <row r="78" spans="1:14" s="23" customFormat="1" ht="4.5" customHeight="1">
      <c r="A78" s="174"/>
      <c r="B78" s="174"/>
      <c r="C78" s="174"/>
      <c r="D78" s="174"/>
      <c r="E78" s="174"/>
      <c r="F78" s="174"/>
      <c r="G78" s="22"/>
      <c r="H78" s="22"/>
      <c r="I78" s="22"/>
      <c r="J78" s="20"/>
      <c r="K78" s="20"/>
      <c r="L78" s="20"/>
      <c r="M78" s="20"/>
      <c r="N78" s="20"/>
    </row>
    <row r="79" spans="1:14" s="23" customFormat="1" ht="37.5" customHeight="1">
      <c r="A79" s="62" t="s">
        <v>12</v>
      </c>
      <c r="B79" s="62" t="s">
        <v>155</v>
      </c>
      <c r="C79" s="62" t="s">
        <v>89</v>
      </c>
      <c r="D79" s="63" t="s">
        <v>176</v>
      </c>
      <c r="E79" s="63" t="s">
        <v>234</v>
      </c>
      <c r="F79" s="63" t="s">
        <v>177</v>
      </c>
      <c r="G79" s="22"/>
      <c r="H79" s="22"/>
      <c r="I79" s="22"/>
      <c r="J79" s="20"/>
      <c r="K79" s="20"/>
      <c r="L79" s="20"/>
      <c r="M79" s="20"/>
      <c r="N79" s="20"/>
    </row>
    <row r="80" spans="1:14" s="23" customFormat="1" ht="13.5" customHeight="1">
      <c r="A80" s="27" t="s">
        <v>13</v>
      </c>
      <c r="B80" s="27" t="s">
        <v>14</v>
      </c>
      <c r="C80" s="27" t="s">
        <v>2</v>
      </c>
      <c r="D80" s="136">
        <v>1</v>
      </c>
      <c r="E80" s="136">
        <v>2</v>
      </c>
      <c r="F80" s="64" t="s">
        <v>20</v>
      </c>
      <c r="G80" s="22"/>
      <c r="H80" s="22"/>
      <c r="I80" s="22"/>
      <c r="J80" s="20"/>
      <c r="K80" s="20"/>
      <c r="L80" s="20"/>
      <c r="M80" s="20"/>
      <c r="N80" s="20"/>
    </row>
    <row r="81" spans="1:14" s="23" customFormat="1" ht="16.5">
      <c r="A81" s="54">
        <v>1</v>
      </c>
      <c r="B81" s="55" t="s">
        <v>156</v>
      </c>
      <c r="C81" s="140" t="s">
        <v>15</v>
      </c>
      <c r="D81" s="122">
        <v>79211729797</v>
      </c>
      <c r="E81" s="122">
        <v>94587006862</v>
      </c>
      <c r="F81" s="68"/>
      <c r="G81" s="22"/>
      <c r="H81" s="22"/>
      <c r="I81" s="22"/>
      <c r="J81" s="130"/>
      <c r="K81" s="130"/>
      <c r="L81" s="130"/>
      <c r="M81" s="130"/>
      <c r="N81" s="130"/>
    </row>
    <row r="82" spans="1:14" s="23" customFormat="1" ht="16.5">
      <c r="A82" s="36">
        <v>2</v>
      </c>
      <c r="B82" s="40" t="s">
        <v>157</v>
      </c>
      <c r="C82" s="69" t="s">
        <v>16</v>
      </c>
      <c r="D82" s="117">
        <v>0</v>
      </c>
      <c r="E82" s="117">
        <v>0</v>
      </c>
      <c r="F82" s="137"/>
      <c r="G82" s="22"/>
      <c r="H82" s="22"/>
      <c r="I82" s="22"/>
      <c r="J82" s="20"/>
      <c r="K82" s="20"/>
      <c r="L82" s="20"/>
      <c r="M82" s="20"/>
      <c r="N82" s="20"/>
    </row>
    <row r="83" spans="1:14" s="23" customFormat="1" ht="28.5">
      <c r="A83" s="33">
        <v>3</v>
      </c>
      <c r="B83" s="38" t="s">
        <v>158</v>
      </c>
      <c r="C83" s="39">
        <v>10</v>
      </c>
      <c r="D83" s="139">
        <f>+D81-D82</f>
        <v>79211729797</v>
      </c>
      <c r="E83" s="139">
        <f>+E81-E82</f>
        <v>94587006862</v>
      </c>
      <c r="F83" s="68"/>
      <c r="G83" s="22"/>
      <c r="H83" s="22"/>
      <c r="I83" s="22"/>
      <c r="J83" s="130"/>
      <c r="K83" s="130"/>
      <c r="L83" s="130"/>
      <c r="M83" s="130"/>
      <c r="N83" s="130"/>
    </row>
    <row r="84" spans="1:14" s="23" customFormat="1" ht="16.5">
      <c r="A84" s="36">
        <v>4</v>
      </c>
      <c r="B84" s="40" t="s">
        <v>159</v>
      </c>
      <c r="C84" s="41">
        <v>11</v>
      </c>
      <c r="D84" s="117">
        <v>69466382664</v>
      </c>
      <c r="E84" s="117">
        <v>79667820634</v>
      </c>
      <c r="F84" s="137"/>
      <c r="G84" s="22"/>
      <c r="H84" s="22"/>
      <c r="I84" s="22"/>
      <c r="J84" s="20"/>
      <c r="K84" s="20"/>
      <c r="L84" s="20"/>
      <c r="M84" s="20"/>
      <c r="N84" s="20"/>
    </row>
    <row r="85" spans="1:14" s="23" customFormat="1" ht="28.5">
      <c r="A85" s="33">
        <v>5</v>
      </c>
      <c r="B85" s="38" t="s">
        <v>160</v>
      </c>
      <c r="C85" s="39">
        <v>20</v>
      </c>
      <c r="D85" s="138">
        <f>+D83-D84</f>
        <v>9745347133</v>
      </c>
      <c r="E85" s="138">
        <f>+E83-E84</f>
        <v>14919186228</v>
      </c>
      <c r="F85" s="68"/>
      <c r="G85" s="22"/>
      <c r="H85" s="22"/>
      <c r="I85" s="22"/>
      <c r="J85" s="130"/>
      <c r="K85" s="130"/>
      <c r="L85" s="130"/>
      <c r="M85" s="130"/>
      <c r="N85" s="130"/>
    </row>
    <row r="86" spans="1:14" s="23" customFormat="1" ht="16.5">
      <c r="A86" s="36">
        <v>6</v>
      </c>
      <c r="B86" s="40" t="s">
        <v>161</v>
      </c>
      <c r="C86" s="41">
        <v>21</v>
      </c>
      <c r="D86" s="118">
        <v>31639351</v>
      </c>
      <c r="E86" s="118">
        <v>69519521</v>
      </c>
      <c r="F86" s="137"/>
      <c r="G86" s="22"/>
      <c r="H86" s="22"/>
      <c r="I86" s="22"/>
      <c r="J86" s="20"/>
      <c r="K86" s="20"/>
      <c r="L86" s="20"/>
      <c r="M86" s="20"/>
      <c r="N86" s="20"/>
    </row>
    <row r="87" spans="1:14" s="23" customFormat="1" ht="16.5">
      <c r="A87" s="36">
        <v>7</v>
      </c>
      <c r="B87" s="40" t="s">
        <v>162</v>
      </c>
      <c r="C87" s="41">
        <v>22</v>
      </c>
      <c r="D87" s="117">
        <f>D88</f>
        <v>6281087736</v>
      </c>
      <c r="E87" s="117">
        <f>E88</f>
        <v>5865600509</v>
      </c>
      <c r="F87" s="137"/>
      <c r="G87" s="22"/>
      <c r="H87" s="22"/>
      <c r="I87" s="22"/>
      <c r="J87" s="20"/>
      <c r="K87" s="20"/>
      <c r="L87" s="20"/>
      <c r="M87" s="20"/>
      <c r="N87" s="20"/>
    </row>
    <row r="88" spans="1:14" s="23" customFormat="1" ht="16.5">
      <c r="A88" s="36"/>
      <c r="B88" s="44" t="s">
        <v>163</v>
      </c>
      <c r="C88" s="41">
        <v>23</v>
      </c>
      <c r="D88" s="117">
        <v>6281087736</v>
      </c>
      <c r="E88" s="117">
        <v>5865600509</v>
      </c>
      <c r="F88" s="137"/>
      <c r="G88" s="22"/>
      <c r="H88" s="22"/>
      <c r="I88" s="22"/>
      <c r="J88" s="20"/>
      <c r="K88" s="20"/>
      <c r="L88" s="20"/>
      <c r="M88" s="20"/>
      <c r="N88" s="20"/>
    </row>
    <row r="89" spans="1:14" s="23" customFormat="1" ht="16.5">
      <c r="A89" s="36">
        <v>8</v>
      </c>
      <c r="B89" s="40" t="s">
        <v>164</v>
      </c>
      <c r="C89" s="41">
        <v>24</v>
      </c>
      <c r="D89" s="117">
        <v>0</v>
      </c>
      <c r="E89" s="117"/>
      <c r="F89" s="106"/>
      <c r="G89" s="22"/>
      <c r="H89" s="22"/>
      <c r="I89" s="22"/>
      <c r="J89" s="20"/>
      <c r="K89" s="20"/>
      <c r="L89" s="20"/>
      <c r="M89" s="20"/>
      <c r="N89" s="20"/>
    </row>
    <row r="90" spans="1:14" s="23" customFormat="1" ht="16.5">
      <c r="A90" s="36">
        <v>9</v>
      </c>
      <c r="B90" s="40" t="s">
        <v>165</v>
      </c>
      <c r="C90" s="41">
        <v>25</v>
      </c>
      <c r="D90" s="117">
        <v>3492933485</v>
      </c>
      <c r="E90" s="117">
        <v>4961627511</v>
      </c>
      <c r="F90" s="137"/>
      <c r="G90" s="22"/>
      <c r="H90" s="22"/>
      <c r="I90" s="22"/>
      <c r="J90" s="20"/>
      <c r="K90" s="20"/>
      <c r="L90" s="20"/>
      <c r="M90" s="20"/>
      <c r="N90" s="20"/>
    </row>
    <row r="91" spans="1:14" s="23" customFormat="1" ht="28.5">
      <c r="A91" s="33">
        <v>10</v>
      </c>
      <c r="B91" s="38" t="s">
        <v>166</v>
      </c>
      <c r="C91" s="39">
        <v>30</v>
      </c>
      <c r="D91" s="138">
        <f>+D85+D86-D87-D89-D90</f>
        <v>2965263</v>
      </c>
      <c r="E91" s="138">
        <f>+E85+(E86-E87)-(E89+E90)</f>
        <v>4161477729</v>
      </c>
      <c r="F91" s="68"/>
      <c r="G91" s="22"/>
      <c r="H91" s="22"/>
      <c r="I91" s="22"/>
      <c r="J91" s="130"/>
      <c r="K91" s="130"/>
      <c r="L91" s="130"/>
      <c r="M91" s="130"/>
      <c r="N91" s="130"/>
    </row>
    <row r="92" spans="1:14" s="23" customFormat="1" ht="16.5">
      <c r="A92" s="36">
        <v>11</v>
      </c>
      <c r="B92" s="40" t="s">
        <v>167</v>
      </c>
      <c r="C92" s="41">
        <v>31</v>
      </c>
      <c r="D92" s="118">
        <v>1798179673</v>
      </c>
      <c r="E92" s="118">
        <v>96076311</v>
      </c>
      <c r="F92" s="137"/>
      <c r="G92" s="22"/>
      <c r="H92" s="22"/>
      <c r="I92" s="22"/>
      <c r="J92" s="20"/>
      <c r="K92" s="20"/>
      <c r="L92" s="20"/>
      <c r="M92" s="20"/>
      <c r="N92" s="20"/>
    </row>
    <row r="93" spans="1:14" s="23" customFormat="1" ht="16.5">
      <c r="A93" s="36">
        <v>12</v>
      </c>
      <c r="B93" s="40" t="s">
        <v>168</v>
      </c>
      <c r="C93" s="41">
        <v>32</v>
      </c>
      <c r="D93" s="118">
        <v>173021163</v>
      </c>
      <c r="E93" s="118">
        <v>159213548</v>
      </c>
      <c r="F93" s="137"/>
      <c r="G93" s="22"/>
      <c r="H93" s="22"/>
      <c r="I93" s="22"/>
      <c r="J93" s="20"/>
      <c r="K93" s="20"/>
      <c r="L93" s="20"/>
      <c r="M93" s="20"/>
      <c r="N93" s="20"/>
    </row>
    <row r="94" spans="1:14" s="23" customFormat="1" ht="16.5">
      <c r="A94" s="33">
        <v>13</v>
      </c>
      <c r="B94" s="38" t="s">
        <v>169</v>
      </c>
      <c r="C94" s="39">
        <v>40</v>
      </c>
      <c r="D94" s="139">
        <f>+D92-D93</f>
        <v>1625158510</v>
      </c>
      <c r="E94" s="139">
        <f>+E92-E93</f>
        <v>-63137237</v>
      </c>
      <c r="F94" s="68"/>
      <c r="G94" s="22"/>
      <c r="H94" s="22"/>
      <c r="I94" s="22"/>
      <c r="J94" s="130"/>
      <c r="K94" s="130"/>
      <c r="L94" s="130"/>
      <c r="M94" s="130"/>
      <c r="N94" s="130"/>
    </row>
    <row r="95" spans="1:14" s="23" customFormat="1" ht="28.5">
      <c r="A95" s="33">
        <v>14</v>
      </c>
      <c r="B95" s="38" t="s">
        <v>233</v>
      </c>
      <c r="C95" s="39">
        <v>50</v>
      </c>
      <c r="D95" s="139">
        <f>+D91+D94</f>
        <v>1628123773</v>
      </c>
      <c r="E95" s="139">
        <f>+E91+E94</f>
        <v>4098340492</v>
      </c>
      <c r="F95" s="68"/>
      <c r="G95" s="22"/>
      <c r="H95" s="22"/>
      <c r="I95" s="22"/>
      <c r="J95" s="130"/>
      <c r="K95" s="130"/>
      <c r="L95" s="130"/>
      <c r="M95" s="130"/>
      <c r="N95" s="130"/>
    </row>
    <row r="96" spans="1:14" s="23" customFormat="1" ht="16.5">
      <c r="A96" s="36">
        <v>15</v>
      </c>
      <c r="B96" s="40" t="s">
        <v>171</v>
      </c>
      <c r="C96" s="41">
        <v>51</v>
      </c>
      <c r="D96" s="118">
        <v>927474796</v>
      </c>
      <c r="E96" s="118">
        <v>1038171232</v>
      </c>
      <c r="F96" s="137"/>
      <c r="G96" s="22"/>
      <c r="H96" s="22"/>
      <c r="I96" s="22"/>
      <c r="J96" s="20"/>
      <c r="K96" s="20"/>
      <c r="L96" s="20"/>
      <c r="M96" s="20"/>
      <c r="N96" s="20"/>
    </row>
    <row r="97" spans="1:14" s="23" customFormat="1" ht="16.5">
      <c r="A97" s="36">
        <v>16</v>
      </c>
      <c r="B97" s="40" t="s">
        <v>235</v>
      </c>
      <c r="C97" s="41">
        <v>52</v>
      </c>
      <c r="D97" s="118">
        <v>0</v>
      </c>
      <c r="E97" s="118">
        <v>0</v>
      </c>
      <c r="F97" s="137"/>
      <c r="G97" s="22"/>
      <c r="H97" s="22"/>
      <c r="I97" s="22"/>
      <c r="J97" s="20"/>
      <c r="K97" s="20"/>
      <c r="L97" s="20"/>
      <c r="M97" s="20"/>
      <c r="N97" s="20"/>
    </row>
    <row r="98" spans="1:14" s="23" customFormat="1" ht="28.5">
      <c r="A98" s="33">
        <v>17</v>
      </c>
      <c r="B98" s="38" t="s">
        <v>172</v>
      </c>
      <c r="C98" s="39">
        <v>60</v>
      </c>
      <c r="D98" s="139">
        <f>D95-D96-D97</f>
        <v>700648977</v>
      </c>
      <c r="E98" s="139">
        <f>E95-E96-E97</f>
        <v>3060169260</v>
      </c>
      <c r="F98" s="68"/>
      <c r="G98" s="22"/>
      <c r="H98" s="22"/>
      <c r="I98" s="22"/>
      <c r="J98" s="130"/>
      <c r="K98" s="130"/>
      <c r="L98" s="130"/>
      <c r="M98" s="130"/>
      <c r="N98" s="130"/>
    </row>
    <row r="99" spans="1:14" s="23" customFormat="1" ht="16.5">
      <c r="A99" s="141">
        <v>18</v>
      </c>
      <c r="B99" s="59" t="s">
        <v>173</v>
      </c>
      <c r="C99" s="60">
        <v>70</v>
      </c>
      <c r="D99" s="142">
        <f>+ROUND(D98/G99,0)</f>
        <v>701</v>
      </c>
      <c r="E99" s="142">
        <f>+ROUND(E98/G99,0)</f>
        <v>3060</v>
      </c>
      <c r="F99" s="68"/>
      <c r="G99" s="2">
        <v>1000000</v>
      </c>
      <c r="H99" s="143" t="s">
        <v>178</v>
      </c>
      <c r="I99" s="22"/>
      <c r="J99" s="130"/>
      <c r="K99" s="130"/>
      <c r="L99" s="130"/>
      <c r="M99" s="130"/>
      <c r="N99" s="130"/>
    </row>
    <row r="100" spans="1:14" s="23" customFormat="1" ht="6.75" customHeight="1">
      <c r="A100" s="75"/>
      <c r="B100" s="76"/>
      <c r="C100" s="77"/>
      <c r="D100" s="120"/>
      <c r="E100" s="120"/>
      <c r="F100" s="78"/>
      <c r="G100" s="22"/>
      <c r="H100" s="22"/>
      <c r="I100" s="22"/>
      <c r="J100" s="20"/>
      <c r="K100" s="20"/>
      <c r="L100" s="20"/>
      <c r="M100" s="20"/>
      <c r="N100" s="20"/>
    </row>
    <row r="101" spans="1:14" s="23" customFormat="1" ht="21" customHeight="1">
      <c r="A101" s="175" t="s">
        <v>244</v>
      </c>
      <c r="B101" s="176"/>
      <c r="C101" s="176"/>
      <c r="D101" s="176"/>
      <c r="E101" s="176"/>
      <c r="F101" s="177"/>
      <c r="G101" s="22"/>
      <c r="H101" s="22"/>
      <c r="I101" s="22"/>
      <c r="J101" s="20"/>
      <c r="K101" s="20"/>
      <c r="L101" s="20"/>
      <c r="M101" s="20"/>
      <c r="N101" s="20"/>
    </row>
    <row r="102" spans="1:14" s="23" customFormat="1" ht="33" customHeight="1">
      <c r="A102" s="79" t="s">
        <v>12</v>
      </c>
      <c r="B102" s="79" t="s">
        <v>179</v>
      </c>
      <c r="C102" s="80" t="s">
        <v>175</v>
      </c>
      <c r="D102" s="121" t="s">
        <v>176</v>
      </c>
      <c r="E102" s="156" t="s">
        <v>177</v>
      </c>
      <c r="F102" s="157"/>
      <c r="G102" s="22" t="s">
        <v>177</v>
      </c>
      <c r="H102" s="22"/>
      <c r="I102" s="22"/>
      <c r="J102" s="20"/>
      <c r="K102" s="20"/>
      <c r="L102" s="20"/>
      <c r="M102" s="20"/>
      <c r="N102" s="20"/>
    </row>
    <row r="103" spans="1:14" s="23" customFormat="1" ht="16.5">
      <c r="A103" s="81" t="s">
        <v>13</v>
      </c>
      <c r="B103" s="82" t="s">
        <v>180</v>
      </c>
      <c r="C103" s="83"/>
      <c r="D103" s="122"/>
      <c r="E103" s="164"/>
      <c r="F103" s="165"/>
      <c r="G103" s="22"/>
      <c r="H103" s="22"/>
      <c r="I103" s="22"/>
      <c r="J103" s="20"/>
      <c r="K103" s="20"/>
      <c r="L103" s="20"/>
      <c r="M103" s="20"/>
      <c r="N103" s="20"/>
    </row>
    <row r="104" spans="1:14" s="23" customFormat="1" ht="16.5">
      <c r="A104" s="84" t="s">
        <v>11</v>
      </c>
      <c r="B104" s="85" t="s">
        <v>181</v>
      </c>
      <c r="C104" s="43" t="s">
        <v>17</v>
      </c>
      <c r="D104" s="86">
        <f>+D35/D50</f>
        <v>0.1327616787303573</v>
      </c>
      <c r="E104" s="160"/>
      <c r="F104" s="161"/>
      <c r="G104" s="22"/>
      <c r="H104" s="22"/>
      <c r="I104" s="22"/>
      <c r="J104" s="20"/>
      <c r="K104" s="20"/>
      <c r="L104" s="20"/>
      <c r="M104" s="20"/>
      <c r="N104" s="20"/>
    </row>
    <row r="105" spans="1:14" s="23" customFormat="1" ht="16.5">
      <c r="A105" s="84" t="s">
        <v>11</v>
      </c>
      <c r="B105" s="85" t="s">
        <v>182</v>
      </c>
      <c r="C105" s="43" t="s">
        <v>17</v>
      </c>
      <c r="D105" s="86">
        <f>+D20/D50</f>
        <v>0.8672383212696427</v>
      </c>
      <c r="E105" s="160"/>
      <c r="F105" s="161"/>
      <c r="G105" s="22"/>
      <c r="H105" s="22"/>
      <c r="I105" s="22"/>
      <c r="J105" s="20"/>
      <c r="K105" s="20"/>
      <c r="L105" s="20"/>
      <c r="M105" s="20"/>
      <c r="N105" s="20"/>
    </row>
    <row r="106" spans="1:14" s="23" customFormat="1" ht="16.5">
      <c r="A106" s="87" t="s">
        <v>18</v>
      </c>
      <c r="B106" s="88" t="s">
        <v>183</v>
      </c>
      <c r="C106" s="43"/>
      <c r="D106" s="86"/>
      <c r="E106" s="160"/>
      <c r="F106" s="161"/>
      <c r="G106" s="22"/>
      <c r="H106" s="22"/>
      <c r="I106" s="22"/>
      <c r="J106" s="20"/>
      <c r="K106" s="20"/>
      <c r="L106" s="20"/>
      <c r="M106" s="20"/>
      <c r="N106" s="20"/>
    </row>
    <row r="107" spans="1:14" s="23" customFormat="1" ht="16.5">
      <c r="A107" s="84"/>
      <c r="B107" s="85" t="s">
        <v>184</v>
      </c>
      <c r="C107" s="43" t="s">
        <v>17</v>
      </c>
      <c r="D107" s="86">
        <f>+D52/D75</f>
        <v>0.8746507386979313</v>
      </c>
      <c r="E107" s="160"/>
      <c r="F107" s="161"/>
      <c r="G107" s="22"/>
      <c r="H107" s="22"/>
      <c r="I107" s="22"/>
      <c r="J107" s="20"/>
      <c r="K107" s="20"/>
      <c r="L107" s="20"/>
      <c r="M107" s="20"/>
      <c r="N107" s="20"/>
    </row>
    <row r="108" spans="1:14" s="23" customFormat="1" ht="16.5">
      <c r="A108" s="84"/>
      <c r="B108" s="85" t="s">
        <v>185</v>
      </c>
      <c r="C108" s="43" t="s">
        <v>17</v>
      </c>
      <c r="D108" s="86">
        <f>+D66/D75</f>
        <v>0.12534926130206867</v>
      </c>
      <c r="E108" s="160"/>
      <c r="F108" s="161"/>
      <c r="G108" s="22"/>
      <c r="H108" s="22"/>
      <c r="I108" s="22"/>
      <c r="J108" s="20"/>
      <c r="K108" s="20"/>
      <c r="L108" s="20"/>
      <c r="M108" s="20"/>
      <c r="N108" s="20"/>
    </row>
    <row r="109" spans="1:14" s="23" customFormat="1" ht="16.5">
      <c r="A109" s="87" t="s">
        <v>19</v>
      </c>
      <c r="B109" s="88" t="s">
        <v>186</v>
      </c>
      <c r="C109" s="89"/>
      <c r="D109" s="144"/>
      <c r="E109" s="160"/>
      <c r="F109" s="161"/>
      <c r="G109" s="22"/>
      <c r="H109" s="22"/>
      <c r="I109" s="22"/>
      <c r="J109" s="20"/>
      <c r="K109" s="20"/>
      <c r="L109" s="20"/>
      <c r="M109" s="20"/>
      <c r="N109" s="20"/>
    </row>
    <row r="110" spans="1:14" s="23" customFormat="1" ht="30">
      <c r="A110" s="84" t="s">
        <v>11</v>
      </c>
      <c r="B110" s="85" t="s">
        <v>187</v>
      </c>
      <c r="C110" s="43" t="s">
        <v>199</v>
      </c>
      <c r="D110" s="144">
        <f>+D50/D52</f>
        <v>1.1433135030431378</v>
      </c>
      <c r="E110" s="170" t="s">
        <v>200</v>
      </c>
      <c r="F110" s="171"/>
      <c r="G110" s="22"/>
      <c r="H110" s="22"/>
      <c r="I110" s="22"/>
      <c r="J110" s="20"/>
      <c r="K110" s="20"/>
      <c r="L110" s="20"/>
      <c r="M110" s="20"/>
      <c r="N110" s="20"/>
    </row>
    <row r="111" spans="1:14" s="23" customFormat="1" ht="30" customHeight="1">
      <c r="A111" s="84" t="s">
        <v>11</v>
      </c>
      <c r="B111" s="85" t="s">
        <v>188</v>
      </c>
      <c r="C111" s="43" t="s">
        <v>199</v>
      </c>
      <c r="D111" s="144">
        <f>+D20/D53</f>
        <v>1.0212597553999105</v>
      </c>
      <c r="E111" s="170" t="s">
        <v>201</v>
      </c>
      <c r="F111" s="171"/>
      <c r="G111" s="2">
        <f>+D20-D53</f>
        <v>2657514348</v>
      </c>
      <c r="H111" s="90" t="s">
        <v>250</v>
      </c>
      <c r="I111" s="22"/>
      <c r="J111" s="20"/>
      <c r="K111" s="20"/>
      <c r="L111" s="20"/>
      <c r="M111" s="20"/>
      <c r="N111" s="20"/>
    </row>
    <row r="112" spans="1:14" s="23" customFormat="1" ht="45">
      <c r="A112" s="84" t="s">
        <v>11</v>
      </c>
      <c r="B112" s="85" t="s">
        <v>189</v>
      </c>
      <c r="C112" s="43" t="s">
        <v>199</v>
      </c>
      <c r="D112" s="144">
        <f>+D21/D53</f>
        <v>0.03569676636644034</v>
      </c>
      <c r="E112" s="170" t="s">
        <v>202</v>
      </c>
      <c r="F112" s="171"/>
      <c r="G112" s="22"/>
      <c r="H112" s="22"/>
      <c r="I112" s="22"/>
      <c r="J112" s="20"/>
      <c r="K112" s="20"/>
      <c r="L112" s="20"/>
      <c r="M112" s="20"/>
      <c r="N112" s="20"/>
    </row>
    <row r="113" spans="1:14" s="23" customFormat="1" ht="16.5">
      <c r="A113" s="87" t="s">
        <v>20</v>
      </c>
      <c r="B113" s="88" t="s">
        <v>190</v>
      </c>
      <c r="C113" s="88"/>
      <c r="D113" s="144"/>
      <c r="E113" s="160"/>
      <c r="F113" s="161"/>
      <c r="G113" s="22"/>
      <c r="H113" s="22"/>
      <c r="I113" s="22"/>
      <c r="J113" s="20"/>
      <c r="K113" s="20"/>
      <c r="L113" s="20"/>
      <c r="M113" s="20"/>
      <c r="N113" s="20"/>
    </row>
    <row r="114" spans="1:14" s="23" customFormat="1" ht="30">
      <c r="A114" s="84" t="s">
        <v>11</v>
      </c>
      <c r="B114" s="85" t="s">
        <v>191</v>
      </c>
      <c r="C114" s="43" t="s">
        <v>17</v>
      </c>
      <c r="D114" s="86">
        <f>+D95/(D81+D86)</f>
        <v>0.020545867629116216</v>
      </c>
      <c r="E114" s="160"/>
      <c r="F114" s="161"/>
      <c r="G114" s="22"/>
      <c r="H114" s="22"/>
      <c r="I114" s="22"/>
      <c r="J114" s="20"/>
      <c r="K114" s="20"/>
      <c r="L114" s="20"/>
      <c r="M114" s="20"/>
      <c r="N114" s="20"/>
    </row>
    <row r="115" spans="1:14" s="23" customFormat="1" ht="16.5">
      <c r="A115" s="84" t="s">
        <v>11</v>
      </c>
      <c r="B115" s="85" t="s">
        <v>192</v>
      </c>
      <c r="C115" s="43" t="s">
        <v>17</v>
      </c>
      <c r="D115" s="86">
        <f>+D98/D50</f>
        <v>0.004759763560168851</v>
      </c>
      <c r="E115" s="160"/>
      <c r="F115" s="161"/>
      <c r="G115" s="22"/>
      <c r="H115" s="22"/>
      <c r="I115" s="22"/>
      <c r="J115" s="20"/>
      <c r="K115" s="20"/>
      <c r="L115" s="20"/>
      <c r="M115" s="20"/>
      <c r="N115" s="20"/>
    </row>
    <row r="116" spans="1:14" s="23" customFormat="1" ht="16.5">
      <c r="A116" s="84" t="s">
        <v>11</v>
      </c>
      <c r="B116" s="85" t="s">
        <v>193</v>
      </c>
      <c r="C116" s="43" t="s">
        <v>17</v>
      </c>
      <c r="D116" s="86">
        <f>+D98/D66</f>
        <v>0.03797201124862392</v>
      </c>
      <c r="E116" s="160"/>
      <c r="F116" s="161"/>
      <c r="G116" s="22"/>
      <c r="H116" s="22"/>
      <c r="I116" s="22"/>
      <c r="J116" s="20"/>
      <c r="K116" s="20"/>
      <c r="L116" s="20"/>
      <c r="M116" s="20"/>
      <c r="N116" s="20"/>
    </row>
    <row r="117" spans="1:14" s="23" customFormat="1" ht="16.5">
      <c r="A117" s="87" t="s">
        <v>21</v>
      </c>
      <c r="B117" s="88" t="s">
        <v>194</v>
      </c>
      <c r="C117" s="89"/>
      <c r="D117" s="118"/>
      <c r="E117" s="160"/>
      <c r="F117" s="161"/>
      <c r="G117" s="1" t="s">
        <v>22</v>
      </c>
      <c r="H117" s="1" t="s">
        <v>23</v>
      </c>
      <c r="I117" s="19" t="s">
        <v>248</v>
      </c>
      <c r="J117" s="20" t="s">
        <v>249</v>
      </c>
      <c r="K117" s="20"/>
      <c r="L117" s="20"/>
      <c r="M117" s="20"/>
      <c r="N117" s="20"/>
    </row>
    <row r="118" spans="1:14" s="23" customFormat="1" ht="30">
      <c r="A118" s="84" t="s">
        <v>11</v>
      </c>
      <c r="B118" s="85" t="s">
        <v>195</v>
      </c>
      <c r="C118" s="43" t="s">
        <v>204</v>
      </c>
      <c r="D118" s="144">
        <f>+D81/I118</f>
        <v>0.5619521557704343</v>
      </c>
      <c r="E118" s="160"/>
      <c r="F118" s="161"/>
      <c r="G118" s="1">
        <v>154256649575</v>
      </c>
      <c r="H118" s="1">
        <v>127659627402</v>
      </c>
      <c r="I118" s="19">
        <f>+(G118+H118)/2</f>
        <v>140958138488.5</v>
      </c>
      <c r="J118" s="20"/>
      <c r="K118" s="20"/>
      <c r="L118" s="20"/>
      <c r="M118" s="20"/>
      <c r="N118" s="20"/>
    </row>
    <row r="119" spans="1:14" s="23" customFormat="1" ht="43.5" customHeight="1">
      <c r="A119" s="84" t="s">
        <v>11</v>
      </c>
      <c r="B119" s="85" t="s">
        <v>196</v>
      </c>
      <c r="C119" s="43" t="s">
        <v>205</v>
      </c>
      <c r="D119" s="118">
        <f>360/D118</f>
        <v>640.6239326663697</v>
      </c>
      <c r="E119" s="160"/>
      <c r="F119" s="161"/>
      <c r="G119" s="22"/>
      <c r="H119" s="22"/>
      <c r="I119" s="22"/>
      <c r="J119" s="20"/>
      <c r="K119" s="20"/>
      <c r="L119" s="20"/>
      <c r="M119" s="20"/>
      <c r="N119" s="20"/>
    </row>
    <row r="120" spans="1:14" s="23" customFormat="1" ht="16.5">
      <c r="A120" s="91" t="s">
        <v>25</v>
      </c>
      <c r="B120" s="92" t="s">
        <v>197</v>
      </c>
      <c r="C120" s="93"/>
      <c r="D120" s="124"/>
      <c r="E120" s="160"/>
      <c r="F120" s="161"/>
      <c r="G120" s="22"/>
      <c r="H120" s="22"/>
      <c r="I120" s="22"/>
      <c r="J120" s="20"/>
      <c r="K120" s="20"/>
      <c r="L120" s="20"/>
      <c r="M120" s="20"/>
      <c r="N120" s="20"/>
    </row>
    <row r="121" spans="1:14" s="23" customFormat="1" ht="36" customHeight="1">
      <c r="A121" s="94" t="s">
        <v>11</v>
      </c>
      <c r="B121" s="95" t="s">
        <v>198</v>
      </c>
      <c r="C121" s="96" t="s">
        <v>199</v>
      </c>
      <c r="D121" s="145">
        <f>+(D50-D52)/(D67+D70)</f>
        <v>1.0650337297639392</v>
      </c>
      <c r="E121" s="168" t="s">
        <v>203</v>
      </c>
      <c r="F121" s="169"/>
      <c r="G121" s="22"/>
      <c r="H121" s="22"/>
      <c r="I121" s="22"/>
      <c r="J121" s="20"/>
      <c r="K121" s="20"/>
      <c r="L121" s="20"/>
      <c r="M121" s="20"/>
      <c r="N121" s="20"/>
    </row>
    <row r="122" spans="1:14" s="23" customFormat="1" ht="25.5" customHeight="1">
      <c r="A122" s="158" t="s">
        <v>246</v>
      </c>
      <c r="B122" s="158"/>
      <c r="C122" s="158"/>
      <c r="D122" s="158"/>
      <c r="E122" s="158"/>
      <c r="F122" s="158"/>
      <c r="G122" s="22"/>
      <c r="H122" s="22"/>
      <c r="I122" s="22"/>
      <c r="J122" s="20"/>
      <c r="K122" s="20"/>
      <c r="L122" s="20"/>
      <c r="M122" s="20"/>
      <c r="N122" s="20"/>
    </row>
    <row r="123" spans="1:14" s="23" customFormat="1" ht="16.5">
      <c r="A123" s="159" t="s">
        <v>247</v>
      </c>
      <c r="B123" s="159"/>
      <c r="C123" s="159"/>
      <c r="D123" s="159"/>
      <c r="E123" s="159"/>
      <c r="F123" s="159"/>
      <c r="G123" s="22"/>
      <c r="H123" s="22"/>
      <c r="I123" s="22"/>
      <c r="J123" s="20"/>
      <c r="K123" s="20"/>
      <c r="L123" s="20"/>
      <c r="M123" s="20"/>
      <c r="N123" s="20"/>
    </row>
    <row r="124" spans="1:14" s="21" customFormat="1" ht="16.5">
      <c r="A124" s="5"/>
      <c r="B124" s="6"/>
      <c r="C124" s="6"/>
      <c r="D124" s="128"/>
      <c r="E124" s="128"/>
      <c r="F124" s="6"/>
      <c r="G124" s="19"/>
      <c r="H124" s="19"/>
      <c r="I124" s="19"/>
      <c r="J124" s="20"/>
      <c r="K124" s="20"/>
      <c r="L124" s="20"/>
      <c r="M124" s="20"/>
      <c r="N124" s="20"/>
    </row>
    <row r="125" spans="1:14" s="21" customFormat="1" ht="16.5">
      <c r="A125" s="5"/>
      <c r="B125" s="8"/>
      <c r="C125" s="163" t="s">
        <v>245</v>
      </c>
      <c r="D125" s="163"/>
      <c r="E125" s="163"/>
      <c r="F125" s="163"/>
      <c r="G125" s="19"/>
      <c r="H125" s="19"/>
      <c r="I125" s="19"/>
      <c r="J125" s="20"/>
      <c r="K125" s="20"/>
      <c r="L125" s="20"/>
      <c r="M125" s="20"/>
      <c r="N125" s="20"/>
    </row>
    <row r="126" spans="1:14" s="21" customFormat="1" ht="16.5">
      <c r="A126" s="5"/>
      <c r="B126" s="8"/>
      <c r="C126" s="163" t="s">
        <v>33</v>
      </c>
      <c r="D126" s="163"/>
      <c r="E126" s="163"/>
      <c r="F126" s="163"/>
      <c r="G126" s="19"/>
      <c r="H126" s="19"/>
      <c r="I126" s="19"/>
      <c r="J126" s="20"/>
      <c r="K126" s="20"/>
      <c r="L126" s="20"/>
      <c r="M126" s="20"/>
      <c r="N126" s="20"/>
    </row>
    <row r="127" spans="1:14" s="21" customFormat="1" ht="16.5">
      <c r="A127" s="5"/>
      <c r="B127" s="6"/>
      <c r="C127" s="6"/>
      <c r="D127" s="128"/>
      <c r="E127" s="128"/>
      <c r="F127" s="6"/>
      <c r="G127" s="19"/>
      <c r="H127" s="19"/>
      <c r="I127" s="19"/>
      <c r="J127" s="20"/>
      <c r="K127" s="20"/>
      <c r="L127" s="20"/>
      <c r="M127" s="20"/>
      <c r="N127" s="20"/>
    </row>
    <row r="128" spans="1:14" s="21" customFormat="1" ht="16.5">
      <c r="A128" s="5"/>
      <c r="B128" s="6"/>
      <c r="C128" s="6"/>
      <c r="D128" s="128"/>
      <c r="E128" s="128"/>
      <c r="F128" s="6"/>
      <c r="G128" s="19"/>
      <c r="H128" s="19"/>
      <c r="I128" s="19"/>
      <c r="J128" s="20"/>
      <c r="K128" s="20"/>
      <c r="L128" s="20"/>
      <c r="M128" s="20"/>
      <c r="N128" s="20"/>
    </row>
    <row r="131" spans="3:6" ht="15.75">
      <c r="C131" s="162" t="s">
        <v>34</v>
      </c>
      <c r="D131" s="162"/>
      <c r="E131" s="162"/>
      <c r="F131" s="162"/>
    </row>
  </sheetData>
  <sheetProtection/>
  <mergeCells count="49">
    <mergeCell ref="A17:A18"/>
    <mergeCell ref="B10:F10"/>
    <mergeCell ref="A5:F5"/>
    <mergeCell ref="A6:F6"/>
    <mergeCell ref="B8:F8"/>
    <mergeCell ref="B9:F9"/>
    <mergeCell ref="A14:F14"/>
    <mergeCell ref="D17:D18"/>
    <mergeCell ref="A13:F13"/>
    <mergeCell ref="E112:F112"/>
    <mergeCell ref="E102:F102"/>
    <mergeCell ref="A1:C1"/>
    <mergeCell ref="D1:F1"/>
    <mergeCell ref="A2:C2"/>
    <mergeCell ref="D2:F2"/>
    <mergeCell ref="C17:C18"/>
    <mergeCell ref="B11:F11"/>
    <mergeCell ref="B17:B18"/>
    <mergeCell ref="E113:F113"/>
    <mergeCell ref="A4:F4"/>
    <mergeCell ref="A77:F77"/>
    <mergeCell ref="A78:F78"/>
    <mergeCell ref="A101:F101"/>
    <mergeCell ref="E16:F16"/>
    <mergeCell ref="A15:F15"/>
    <mergeCell ref="E105:F105"/>
    <mergeCell ref="E106:F106"/>
    <mergeCell ref="E104:F104"/>
    <mergeCell ref="E103:F103"/>
    <mergeCell ref="E17:E18"/>
    <mergeCell ref="F17:F18"/>
    <mergeCell ref="E120:F120"/>
    <mergeCell ref="E107:F107"/>
    <mergeCell ref="E108:F108"/>
    <mergeCell ref="E114:F114"/>
    <mergeCell ref="E109:F109"/>
    <mergeCell ref="E110:F110"/>
    <mergeCell ref="E111:F111"/>
    <mergeCell ref="C131:F131"/>
    <mergeCell ref="C125:F125"/>
    <mergeCell ref="C126:F126"/>
    <mergeCell ref="E117:F117"/>
    <mergeCell ref="E118:F118"/>
    <mergeCell ref="E119:F119"/>
    <mergeCell ref="E121:F121"/>
    <mergeCell ref="A122:F122"/>
    <mergeCell ref="A123:F123"/>
    <mergeCell ref="E115:F115"/>
    <mergeCell ref="E116:F116"/>
  </mergeCells>
  <printOptions horizontalCentered="1"/>
  <pageMargins left="0.5118110236220472" right="0" top="0.6692913385826772" bottom="0.6692913385826772" header="0.31496062992125984" footer="0.31496062992125984"/>
  <pageSetup horizontalDpi="600" verticalDpi="600" orientation="portrait" paperSize="9" scale="95"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1:N184"/>
  <sheetViews>
    <sheetView zoomScalePageLayoutView="0" workbookViewId="0" topLeftCell="A26">
      <selection activeCell="E48" sqref="E48"/>
    </sheetView>
  </sheetViews>
  <sheetFormatPr defaultColWidth="8.796875" defaultRowHeight="15"/>
  <cols>
    <col min="1" max="1" width="5" style="12" customWidth="1"/>
    <col min="2" max="2" width="31.5" style="11" customWidth="1"/>
    <col min="3" max="3" width="9" style="12" customWidth="1"/>
    <col min="4" max="5" width="16.59765625" style="13" customWidth="1"/>
    <col min="6" max="6" width="13.3984375" style="13" customWidth="1"/>
    <col min="7" max="7" width="13.59765625" style="9" bestFit="1" customWidth="1"/>
    <col min="8" max="8" width="19.59765625" style="9" bestFit="1" customWidth="1"/>
    <col min="9" max="9" width="13.59765625" style="9" bestFit="1" customWidth="1"/>
    <col min="10" max="14" width="9" style="10" customWidth="1"/>
    <col min="15" max="16384" width="9" style="11" customWidth="1"/>
  </cols>
  <sheetData>
    <row r="1" spans="1:6" ht="15.75">
      <c r="A1" s="180" t="s">
        <v>59</v>
      </c>
      <c r="B1" s="180"/>
      <c r="C1" s="180"/>
      <c r="D1" s="181" t="s">
        <v>60</v>
      </c>
      <c r="E1" s="181"/>
      <c r="F1" s="181"/>
    </row>
    <row r="2" spans="1:6" ht="15.75">
      <c r="A2" s="182" t="s">
        <v>61</v>
      </c>
      <c r="B2" s="182"/>
      <c r="C2" s="182"/>
      <c r="D2" s="207" t="s">
        <v>62</v>
      </c>
      <c r="E2" s="207"/>
      <c r="F2" s="207"/>
    </row>
    <row r="4" spans="1:6" ht="20.25">
      <c r="A4" s="206" t="s">
        <v>63</v>
      </c>
      <c r="B4" s="206"/>
      <c r="C4" s="206"/>
      <c r="D4" s="206"/>
      <c r="E4" s="206"/>
      <c r="F4" s="206"/>
    </row>
    <row r="5" spans="1:6" ht="16.5">
      <c r="A5" s="190" t="s">
        <v>64</v>
      </c>
      <c r="B5" s="190"/>
      <c r="C5" s="190"/>
      <c r="D5" s="190"/>
      <c r="E5" s="190"/>
      <c r="F5" s="190"/>
    </row>
    <row r="6" spans="1:6" ht="16.5">
      <c r="A6" s="190" t="s">
        <v>61</v>
      </c>
      <c r="B6" s="190"/>
      <c r="C6" s="190"/>
      <c r="D6" s="190"/>
      <c r="E6" s="190"/>
      <c r="F6" s="190"/>
    </row>
    <row r="7" spans="1:6" ht="9.75" customHeight="1">
      <c r="A7" s="14"/>
      <c r="B7" s="14"/>
      <c r="C7" s="14"/>
      <c r="D7" s="101"/>
      <c r="E7" s="101"/>
      <c r="F7" s="14"/>
    </row>
    <row r="8" spans="1:6" ht="34.5" customHeight="1">
      <c r="A8" s="15"/>
      <c r="B8" s="191" t="s">
        <v>65</v>
      </c>
      <c r="C8" s="191"/>
      <c r="D8" s="191"/>
      <c r="E8" s="191"/>
      <c r="F8" s="191"/>
    </row>
    <row r="9" spans="1:6" ht="16.5" customHeight="1">
      <c r="A9" s="15"/>
      <c r="B9" s="155" t="s">
        <v>66</v>
      </c>
      <c r="C9" s="155"/>
      <c r="D9" s="155"/>
      <c r="E9" s="155"/>
      <c r="F9" s="155"/>
    </row>
    <row r="10" spans="1:6" ht="16.5" customHeight="1">
      <c r="A10" s="15"/>
      <c r="B10" s="155" t="s">
        <v>67</v>
      </c>
      <c r="C10" s="155"/>
      <c r="D10" s="155"/>
      <c r="E10" s="155"/>
      <c r="F10" s="155"/>
    </row>
    <row r="11" spans="1:6" ht="35.25" customHeight="1">
      <c r="A11" s="15"/>
      <c r="B11" s="155" t="s">
        <v>68</v>
      </c>
      <c r="C11" s="155"/>
      <c r="D11" s="155"/>
      <c r="E11" s="155"/>
      <c r="F11" s="155"/>
    </row>
    <row r="12" spans="1:6" ht="16.5" customHeight="1">
      <c r="A12" s="15"/>
      <c r="B12" s="200" t="s">
        <v>69</v>
      </c>
      <c r="C12" s="200"/>
      <c r="D12" s="200"/>
      <c r="E12" s="200"/>
      <c r="F12" s="200"/>
    </row>
    <row r="13" spans="1:6" ht="16.5">
      <c r="A13" s="15"/>
      <c r="B13" s="16" t="s">
        <v>70</v>
      </c>
      <c r="C13" s="16"/>
      <c r="D13" s="102"/>
      <c r="E13" s="103"/>
      <c r="F13" s="17"/>
    </row>
    <row r="14" spans="1:6" ht="17.25" customHeight="1">
      <c r="A14" s="15"/>
      <c r="B14" s="179" t="s">
        <v>71</v>
      </c>
      <c r="C14" s="179"/>
      <c r="D14" s="179"/>
      <c r="E14" s="179"/>
      <c r="F14" s="179"/>
    </row>
    <row r="15" spans="1:6" ht="16.5" customHeight="1">
      <c r="A15" s="15"/>
      <c r="B15" s="18" t="s">
        <v>72</v>
      </c>
      <c r="C15" s="18"/>
      <c r="D15" s="202" t="s">
        <v>74</v>
      </c>
      <c r="E15" s="202"/>
      <c r="F15" s="17"/>
    </row>
    <row r="16" spans="1:14" s="21" customFormat="1" ht="16.5" customHeight="1">
      <c r="A16" s="15"/>
      <c r="B16" s="18" t="s">
        <v>73</v>
      </c>
      <c r="C16" s="18"/>
      <c r="D16" s="203" t="s">
        <v>75</v>
      </c>
      <c r="E16" s="203"/>
      <c r="F16" s="204"/>
      <c r="G16" s="19"/>
      <c r="H16" s="19"/>
      <c r="I16" s="19"/>
      <c r="J16" s="20"/>
      <c r="K16" s="20"/>
      <c r="L16" s="20"/>
      <c r="M16" s="20"/>
      <c r="N16" s="20"/>
    </row>
    <row r="17" spans="1:14" s="21" customFormat="1" ht="17.25" customHeight="1">
      <c r="A17" s="15"/>
      <c r="B17" s="179" t="s">
        <v>80</v>
      </c>
      <c r="C17" s="179"/>
      <c r="D17" s="179"/>
      <c r="E17" s="103"/>
      <c r="F17" s="17"/>
      <c r="G17" s="19"/>
      <c r="H17" s="19"/>
      <c r="I17" s="19"/>
      <c r="J17" s="20"/>
      <c r="K17" s="20"/>
      <c r="L17" s="20"/>
      <c r="M17" s="20"/>
      <c r="N17" s="20"/>
    </row>
    <row r="18" spans="1:14" s="21" customFormat="1" ht="16.5" customHeight="1">
      <c r="A18" s="15"/>
      <c r="B18" s="16" t="s">
        <v>76</v>
      </c>
      <c r="C18" s="16"/>
      <c r="D18" s="203" t="s">
        <v>78</v>
      </c>
      <c r="E18" s="203"/>
      <c r="F18" s="203"/>
      <c r="G18" s="19"/>
      <c r="H18" s="19"/>
      <c r="I18" s="19"/>
      <c r="J18" s="20"/>
      <c r="K18" s="20"/>
      <c r="L18" s="20"/>
      <c r="M18" s="20"/>
      <c r="N18" s="20"/>
    </row>
    <row r="19" spans="1:14" s="21" customFormat="1" ht="16.5" customHeight="1">
      <c r="A19" s="15"/>
      <c r="B19" s="16" t="s">
        <v>77</v>
      </c>
      <c r="C19" s="16"/>
      <c r="D19" s="203" t="s">
        <v>79</v>
      </c>
      <c r="E19" s="203"/>
      <c r="F19" s="204"/>
      <c r="G19" s="19"/>
      <c r="H19" s="19"/>
      <c r="I19" s="19"/>
      <c r="J19" s="20"/>
      <c r="K19" s="20"/>
      <c r="L19" s="20"/>
      <c r="M19" s="20"/>
      <c r="N19" s="20"/>
    </row>
    <row r="20" spans="1:14" s="21" customFormat="1" ht="57" customHeight="1">
      <c r="A20" s="15"/>
      <c r="B20" s="203" t="s">
        <v>81</v>
      </c>
      <c r="C20" s="203"/>
      <c r="D20" s="203"/>
      <c r="E20" s="203"/>
      <c r="F20" s="203"/>
      <c r="G20" s="19"/>
      <c r="H20" s="19"/>
      <c r="I20" s="19"/>
      <c r="J20" s="20"/>
      <c r="K20" s="20"/>
      <c r="L20" s="20"/>
      <c r="M20" s="20"/>
      <c r="N20" s="20"/>
    </row>
    <row r="21" spans="1:14" s="23" customFormat="1" ht="21" customHeight="1">
      <c r="A21" s="15"/>
      <c r="B21" s="179" t="s">
        <v>82</v>
      </c>
      <c r="C21" s="179"/>
      <c r="D21" s="179"/>
      <c r="E21" s="179"/>
      <c r="F21" s="179"/>
      <c r="G21" s="22"/>
      <c r="H21" s="22"/>
      <c r="I21" s="22"/>
      <c r="J21" s="20"/>
      <c r="K21" s="20"/>
      <c r="L21" s="20"/>
      <c r="M21" s="20"/>
      <c r="N21" s="20"/>
    </row>
    <row r="22" spans="1:14" s="23" customFormat="1" ht="57" customHeight="1">
      <c r="A22" s="15"/>
      <c r="B22" s="200" t="s">
        <v>83</v>
      </c>
      <c r="C22" s="200"/>
      <c r="D22" s="200"/>
      <c r="E22" s="200"/>
      <c r="F22" s="200"/>
      <c r="G22" s="24"/>
      <c r="H22" s="24"/>
      <c r="I22" s="22"/>
      <c r="J22" s="20"/>
      <c r="K22" s="20"/>
      <c r="L22" s="20"/>
      <c r="M22" s="20"/>
      <c r="N22" s="20"/>
    </row>
    <row r="23" spans="1:14" s="23" customFormat="1" ht="41.25" customHeight="1">
      <c r="A23" s="15"/>
      <c r="B23" s="200" t="s">
        <v>84</v>
      </c>
      <c r="C23" s="200"/>
      <c r="D23" s="200"/>
      <c r="E23" s="200"/>
      <c r="F23" s="200"/>
      <c r="G23" s="24"/>
      <c r="H23" s="24"/>
      <c r="I23" s="22"/>
      <c r="J23" s="20"/>
      <c r="K23" s="20"/>
      <c r="L23" s="20"/>
      <c r="M23" s="20"/>
      <c r="N23" s="20"/>
    </row>
    <row r="24" spans="1:14" s="23" customFormat="1" ht="21" customHeight="1">
      <c r="A24" s="205" t="s">
        <v>85</v>
      </c>
      <c r="B24" s="205"/>
      <c r="C24" s="205"/>
      <c r="D24" s="205"/>
      <c r="E24" s="205"/>
      <c r="F24" s="205"/>
      <c r="G24" s="25"/>
      <c r="H24" s="22"/>
      <c r="I24" s="22"/>
      <c r="J24" s="20"/>
      <c r="K24" s="20"/>
      <c r="L24" s="20"/>
      <c r="M24" s="20"/>
      <c r="N24" s="20"/>
    </row>
    <row r="25" spans="1:14" s="23" customFormat="1" ht="21" customHeight="1">
      <c r="A25" s="201" t="s">
        <v>86</v>
      </c>
      <c r="B25" s="201"/>
      <c r="C25" s="201"/>
      <c r="D25" s="201"/>
      <c r="E25" s="201"/>
      <c r="F25" s="201"/>
      <c r="G25" s="25"/>
      <c r="H25" s="22"/>
      <c r="I25" s="22"/>
      <c r="J25" s="20"/>
      <c r="K25" s="20"/>
      <c r="L25" s="20"/>
      <c r="M25" s="20"/>
      <c r="N25" s="20"/>
    </row>
    <row r="26" spans="1:14" s="23" customFormat="1" ht="16.5">
      <c r="A26" s="26"/>
      <c r="B26" s="26"/>
      <c r="C26" s="26"/>
      <c r="D26" s="104"/>
      <c r="E26" s="178" t="s">
        <v>87</v>
      </c>
      <c r="F26" s="178"/>
      <c r="G26" s="25"/>
      <c r="H26" s="22"/>
      <c r="I26" s="22"/>
      <c r="J26" s="20"/>
      <c r="K26" s="20"/>
      <c r="L26" s="20"/>
      <c r="M26" s="20"/>
      <c r="N26" s="20"/>
    </row>
    <row r="27" spans="1:14" s="23" customFormat="1" ht="13.5" customHeight="1">
      <c r="A27" s="198" t="s">
        <v>88</v>
      </c>
      <c r="B27" s="186"/>
      <c r="C27" s="184" t="s">
        <v>89</v>
      </c>
      <c r="D27" s="166" t="s">
        <v>208</v>
      </c>
      <c r="E27" s="166" t="s">
        <v>209</v>
      </c>
      <c r="F27" s="166"/>
      <c r="G27" s="22" t="s">
        <v>206</v>
      </c>
      <c r="H27" s="22"/>
      <c r="I27" s="22"/>
      <c r="J27" s="20"/>
      <c r="K27" s="20"/>
      <c r="L27" s="20"/>
      <c r="M27" s="20"/>
      <c r="N27" s="20"/>
    </row>
    <row r="28" spans="1:14" s="23" customFormat="1" ht="14.25" customHeight="1">
      <c r="A28" s="199"/>
      <c r="B28" s="187"/>
      <c r="C28" s="185"/>
      <c r="D28" s="167"/>
      <c r="E28" s="167"/>
      <c r="F28" s="167"/>
      <c r="G28" s="22"/>
      <c r="H28" s="22"/>
      <c r="I28" s="22"/>
      <c r="J28" s="20"/>
      <c r="K28" s="20"/>
      <c r="L28" s="20"/>
      <c r="M28" s="20"/>
      <c r="N28" s="20"/>
    </row>
    <row r="29" spans="1:14" s="23" customFormat="1" ht="16.5">
      <c r="A29" s="27" t="s">
        <v>0</v>
      </c>
      <c r="B29" s="27" t="s">
        <v>1</v>
      </c>
      <c r="C29" s="28" t="s">
        <v>2</v>
      </c>
      <c r="D29" s="29" t="s">
        <v>20</v>
      </c>
      <c r="E29" s="29" t="s">
        <v>21</v>
      </c>
      <c r="F29" s="29"/>
      <c r="G29" s="22"/>
      <c r="H29" s="22"/>
      <c r="I29" s="22"/>
      <c r="J29" s="20"/>
      <c r="K29" s="20"/>
      <c r="L29" s="20"/>
      <c r="M29" s="20"/>
      <c r="N29" s="20"/>
    </row>
    <row r="30" spans="1:14" s="23" customFormat="1" ht="28.5">
      <c r="A30" s="30" t="s">
        <v>4</v>
      </c>
      <c r="B30" s="31" t="s">
        <v>90</v>
      </c>
      <c r="C30" s="30">
        <v>100</v>
      </c>
      <c r="D30" s="105">
        <f>+D31+D34+D37+D43+D46</f>
        <v>127659627402</v>
      </c>
      <c r="E30" s="105">
        <f>+E31+E34+E37+E43+E46</f>
        <v>154256649575</v>
      </c>
      <c r="F30" s="32"/>
      <c r="G30" s="22">
        <v>154256649575</v>
      </c>
      <c r="H30" s="22"/>
      <c r="I30" s="22"/>
      <c r="J30" s="20"/>
      <c r="K30" s="20"/>
      <c r="L30" s="20"/>
      <c r="M30" s="20"/>
      <c r="N30" s="20"/>
    </row>
    <row r="31" spans="1:14" s="23" customFormat="1" ht="16.5">
      <c r="A31" s="33" t="s">
        <v>5</v>
      </c>
      <c r="B31" s="34" t="s">
        <v>91</v>
      </c>
      <c r="C31" s="33">
        <v>110</v>
      </c>
      <c r="D31" s="70">
        <f>SUM(D32:D33)</f>
        <v>4462171225</v>
      </c>
      <c r="E31" s="70">
        <f>SUM(E32:E33)</f>
        <v>2802233238</v>
      </c>
      <c r="F31" s="35"/>
      <c r="G31" s="22">
        <v>2802233238</v>
      </c>
      <c r="H31" s="22"/>
      <c r="I31" s="22"/>
      <c r="J31" s="20"/>
      <c r="K31" s="20"/>
      <c r="L31" s="20"/>
      <c r="M31" s="20"/>
      <c r="N31" s="20"/>
    </row>
    <row r="32" spans="1:14" s="23" customFormat="1" ht="16.5">
      <c r="A32" s="36">
        <v>1</v>
      </c>
      <c r="B32" s="37" t="s">
        <v>92</v>
      </c>
      <c r="C32" s="36">
        <v>111</v>
      </c>
      <c r="D32" s="106">
        <v>4462171225</v>
      </c>
      <c r="E32" s="106">
        <v>2802233238</v>
      </c>
      <c r="F32" s="35"/>
      <c r="G32" s="22">
        <v>2802233238</v>
      </c>
      <c r="H32" s="22"/>
      <c r="I32" s="22"/>
      <c r="J32" s="20"/>
      <c r="K32" s="20"/>
      <c r="L32" s="20"/>
      <c r="M32" s="20"/>
      <c r="N32" s="20"/>
    </row>
    <row r="33" spans="1:14" s="23" customFormat="1" ht="16.5">
      <c r="A33" s="36">
        <v>2</v>
      </c>
      <c r="B33" s="37" t="s">
        <v>93</v>
      </c>
      <c r="C33" s="36">
        <v>112</v>
      </c>
      <c r="D33" s="106"/>
      <c r="E33" s="106"/>
      <c r="F33" s="35"/>
      <c r="G33" s="22"/>
      <c r="H33" s="22"/>
      <c r="I33" s="22"/>
      <c r="J33" s="20"/>
      <c r="K33" s="20"/>
      <c r="L33" s="20"/>
      <c r="M33" s="20"/>
      <c r="N33" s="20"/>
    </row>
    <row r="34" spans="1:14" s="23" customFormat="1" ht="16.5">
      <c r="A34" s="33" t="s">
        <v>6</v>
      </c>
      <c r="B34" s="38" t="s">
        <v>94</v>
      </c>
      <c r="C34" s="39">
        <v>120</v>
      </c>
      <c r="D34" s="107"/>
      <c r="E34" s="107"/>
      <c r="F34" s="35"/>
      <c r="G34" s="22"/>
      <c r="H34" s="22"/>
      <c r="I34" s="22"/>
      <c r="J34" s="20"/>
      <c r="K34" s="20"/>
      <c r="L34" s="20"/>
      <c r="M34" s="20"/>
      <c r="N34" s="20"/>
    </row>
    <row r="35" spans="1:14" s="23" customFormat="1" ht="16.5">
      <c r="A35" s="36">
        <v>1</v>
      </c>
      <c r="B35" s="40" t="s">
        <v>95</v>
      </c>
      <c r="C35" s="39"/>
      <c r="D35" s="107"/>
      <c r="E35" s="107"/>
      <c r="F35" s="35"/>
      <c r="G35" s="22"/>
      <c r="H35" s="22"/>
      <c r="I35" s="22"/>
      <c r="J35" s="20"/>
      <c r="K35" s="20"/>
      <c r="L35" s="20"/>
      <c r="M35" s="20"/>
      <c r="N35" s="20"/>
    </row>
    <row r="36" spans="1:14" s="23" customFormat="1" ht="16.5">
      <c r="A36" s="36">
        <v>2</v>
      </c>
      <c r="B36" s="40" t="s">
        <v>96</v>
      </c>
      <c r="C36" s="39"/>
      <c r="D36" s="107"/>
      <c r="E36" s="107"/>
      <c r="F36" s="35"/>
      <c r="G36" s="22"/>
      <c r="H36" s="22"/>
      <c r="I36" s="22"/>
      <c r="J36" s="20"/>
      <c r="K36" s="20"/>
      <c r="L36" s="20"/>
      <c r="M36" s="20"/>
      <c r="N36" s="20"/>
    </row>
    <row r="37" spans="1:14" s="23" customFormat="1" ht="16.5">
      <c r="A37" s="33" t="s">
        <v>7</v>
      </c>
      <c r="B37" s="38" t="s">
        <v>97</v>
      </c>
      <c r="C37" s="39">
        <v>130</v>
      </c>
      <c r="D37" s="70">
        <f>SUM(D38:D42)</f>
        <v>64105537339</v>
      </c>
      <c r="E37" s="70">
        <f>SUM(E38:E42)</f>
        <v>94597112561</v>
      </c>
      <c r="F37" s="35"/>
      <c r="G37" s="22">
        <v>94044596471</v>
      </c>
      <c r="H37" s="22"/>
      <c r="I37" s="22"/>
      <c r="J37" s="20"/>
      <c r="K37" s="20"/>
      <c r="L37" s="20"/>
      <c r="M37" s="20"/>
      <c r="N37" s="20"/>
    </row>
    <row r="38" spans="1:14" s="23" customFormat="1" ht="16.5">
      <c r="A38" s="36">
        <v>1</v>
      </c>
      <c r="B38" s="40" t="s">
        <v>98</v>
      </c>
      <c r="C38" s="41">
        <v>131</v>
      </c>
      <c r="D38" s="108">
        <v>63627046707</v>
      </c>
      <c r="E38" s="108">
        <v>90859403097</v>
      </c>
      <c r="F38" s="35"/>
      <c r="G38" s="22">
        <v>90859403097</v>
      </c>
      <c r="H38" s="22"/>
      <c r="I38" s="22"/>
      <c r="J38" s="20"/>
      <c r="K38" s="20"/>
      <c r="L38" s="20"/>
      <c r="M38" s="20"/>
      <c r="N38" s="20"/>
    </row>
    <row r="39" spans="1:14" s="23" customFormat="1" ht="16.5">
      <c r="A39" s="36">
        <v>2</v>
      </c>
      <c r="B39" s="40" t="s">
        <v>99</v>
      </c>
      <c r="C39" s="41">
        <v>132</v>
      </c>
      <c r="D39" s="106">
        <v>905556132</v>
      </c>
      <c r="E39" s="106">
        <v>641342980</v>
      </c>
      <c r="F39" s="35"/>
      <c r="G39" s="22">
        <v>641342980</v>
      </c>
      <c r="H39" s="22"/>
      <c r="I39" s="22"/>
      <c r="J39" s="20"/>
      <c r="K39" s="20"/>
      <c r="L39" s="20"/>
      <c r="M39" s="20"/>
      <c r="N39" s="20"/>
    </row>
    <row r="40" spans="1:14" s="23" customFormat="1" ht="16.5">
      <c r="A40" s="36">
        <v>5</v>
      </c>
      <c r="B40" s="40" t="s">
        <v>210</v>
      </c>
      <c r="C40" s="41">
        <v>135</v>
      </c>
      <c r="D40" s="108">
        <v>100000000</v>
      </c>
      <c r="E40" s="108">
        <v>5421822261</v>
      </c>
      <c r="F40" s="35"/>
      <c r="G40" s="22"/>
      <c r="H40" s="22"/>
      <c r="I40" s="22"/>
      <c r="J40" s="20"/>
      <c r="K40" s="20"/>
      <c r="L40" s="20"/>
      <c r="M40" s="20"/>
      <c r="N40" s="20"/>
    </row>
    <row r="41" spans="1:14" s="23" customFormat="1" ht="16.5">
      <c r="A41" s="36">
        <v>6</v>
      </c>
      <c r="B41" s="40" t="s">
        <v>211</v>
      </c>
      <c r="C41" s="41">
        <v>136</v>
      </c>
      <c r="D41" s="106">
        <v>1745352480</v>
      </c>
      <c r="E41" s="106">
        <v>1432959562</v>
      </c>
      <c r="F41" s="35"/>
      <c r="G41" s="22">
        <v>6302265733</v>
      </c>
      <c r="H41" s="22"/>
      <c r="I41" s="22"/>
      <c r="J41" s="20"/>
      <c r="K41" s="20"/>
      <c r="L41" s="20"/>
      <c r="M41" s="20"/>
      <c r="N41" s="20"/>
    </row>
    <row r="42" spans="1:14" s="23" customFormat="1" ht="16.5">
      <c r="A42" s="36">
        <v>7</v>
      </c>
      <c r="B42" s="40" t="s">
        <v>100</v>
      </c>
      <c r="C42" s="41">
        <v>137</v>
      </c>
      <c r="D42" s="106">
        <v>-2272417980</v>
      </c>
      <c r="E42" s="106">
        <v>-3758415339</v>
      </c>
      <c r="F42" s="35"/>
      <c r="G42" s="22">
        <v>-3758415339</v>
      </c>
      <c r="H42" s="22"/>
      <c r="I42" s="22"/>
      <c r="J42" s="20"/>
      <c r="K42" s="20"/>
      <c r="L42" s="20"/>
      <c r="M42" s="20"/>
      <c r="N42" s="20"/>
    </row>
    <row r="43" spans="1:14" s="23" customFormat="1" ht="16.5">
      <c r="A43" s="33" t="s">
        <v>8</v>
      </c>
      <c r="B43" s="38" t="s">
        <v>101</v>
      </c>
      <c r="C43" s="39">
        <v>140</v>
      </c>
      <c r="D43" s="70">
        <f>SUM(D44:D45)</f>
        <v>56410697725</v>
      </c>
      <c r="E43" s="70">
        <f>SUM(E44:E45)</f>
        <v>52189269568</v>
      </c>
      <c r="F43" s="35"/>
      <c r="G43" s="22">
        <v>52189269568</v>
      </c>
      <c r="H43" s="22"/>
      <c r="I43" s="22"/>
      <c r="J43" s="20"/>
      <c r="K43" s="20"/>
      <c r="L43" s="20"/>
      <c r="M43" s="20"/>
      <c r="N43" s="20"/>
    </row>
    <row r="44" spans="1:14" s="23" customFormat="1" ht="16.5">
      <c r="A44" s="36">
        <v>1</v>
      </c>
      <c r="B44" s="40" t="s">
        <v>101</v>
      </c>
      <c r="C44" s="41">
        <v>141</v>
      </c>
      <c r="D44" s="106">
        <v>56410697725</v>
      </c>
      <c r="E44" s="106">
        <v>52189269568</v>
      </c>
      <c r="F44" s="35"/>
      <c r="G44" s="22">
        <v>52189269568</v>
      </c>
      <c r="H44" s="22"/>
      <c r="I44" s="22"/>
      <c r="J44" s="20"/>
      <c r="K44" s="20"/>
      <c r="L44" s="20"/>
      <c r="M44" s="20"/>
      <c r="N44" s="20"/>
    </row>
    <row r="45" spans="1:14" s="23" customFormat="1" ht="16.5">
      <c r="A45" s="36">
        <v>2</v>
      </c>
      <c r="B45" s="40" t="s">
        <v>102</v>
      </c>
      <c r="C45" s="41">
        <v>149</v>
      </c>
      <c r="D45" s="106"/>
      <c r="E45" s="106"/>
      <c r="F45" s="35"/>
      <c r="G45" s="22"/>
      <c r="H45" s="22"/>
      <c r="I45" s="22"/>
      <c r="J45" s="20"/>
      <c r="K45" s="20"/>
      <c r="L45" s="20"/>
      <c r="M45" s="20"/>
      <c r="N45" s="20"/>
    </row>
    <row r="46" spans="1:14" s="23" customFormat="1" ht="16.5">
      <c r="A46" s="33" t="s">
        <v>9</v>
      </c>
      <c r="B46" s="38" t="s">
        <v>103</v>
      </c>
      <c r="C46" s="39">
        <v>150</v>
      </c>
      <c r="D46" s="70">
        <f>SUM(D47:D50)</f>
        <v>2681221113</v>
      </c>
      <c r="E46" s="70">
        <f>SUM(E47:E50)</f>
        <v>4668034208</v>
      </c>
      <c r="F46" s="35"/>
      <c r="G46" s="22">
        <v>5220550298</v>
      </c>
      <c r="H46" s="22"/>
      <c r="I46" s="22"/>
      <c r="J46" s="20"/>
      <c r="K46" s="20"/>
      <c r="L46" s="20"/>
      <c r="M46" s="20"/>
      <c r="N46" s="20"/>
    </row>
    <row r="47" spans="1:14" s="23" customFormat="1" ht="16.5">
      <c r="A47" s="36">
        <v>1</v>
      </c>
      <c r="B47" s="40" t="s">
        <v>104</v>
      </c>
      <c r="C47" s="41">
        <v>151</v>
      </c>
      <c r="D47" s="108">
        <v>371375935</v>
      </c>
      <c r="E47" s="108">
        <v>399074308</v>
      </c>
      <c r="F47" s="35"/>
      <c r="G47" s="22">
        <v>399074308</v>
      </c>
      <c r="H47" s="22"/>
      <c r="I47" s="22"/>
      <c r="J47" s="20"/>
      <c r="K47" s="20"/>
      <c r="L47" s="20"/>
      <c r="M47" s="20"/>
      <c r="N47" s="20"/>
    </row>
    <row r="48" spans="1:14" s="23" customFormat="1" ht="16.5">
      <c r="A48" s="36">
        <v>2</v>
      </c>
      <c r="B48" s="40" t="s">
        <v>105</v>
      </c>
      <c r="C48" s="41">
        <v>152</v>
      </c>
      <c r="D48" s="108">
        <v>2309845178</v>
      </c>
      <c r="E48" s="108">
        <v>4268959900</v>
      </c>
      <c r="F48" s="35"/>
      <c r="G48" s="22">
        <v>4268959900</v>
      </c>
      <c r="H48" s="22"/>
      <c r="I48" s="22"/>
      <c r="J48" s="20"/>
      <c r="K48" s="20"/>
      <c r="L48" s="20"/>
      <c r="M48" s="20"/>
      <c r="N48" s="20"/>
    </row>
    <row r="49" spans="1:14" s="23" customFormat="1" ht="16.5">
      <c r="A49" s="36">
        <v>3</v>
      </c>
      <c r="B49" s="40" t="s">
        <v>106</v>
      </c>
      <c r="C49" s="41">
        <v>154</v>
      </c>
      <c r="D49" s="106"/>
      <c r="E49" s="106"/>
      <c r="F49" s="35"/>
      <c r="G49" s="22">
        <v>0</v>
      </c>
      <c r="H49" s="22"/>
      <c r="I49" s="22"/>
      <c r="J49" s="20"/>
      <c r="K49" s="20"/>
      <c r="L49" s="20"/>
      <c r="M49" s="20"/>
      <c r="N49" s="20"/>
    </row>
    <row r="50" spans="1:14" s="23" customFormat="1" ht="16.5">
      <c r="A50" s="36">
        <v>4</v>
      </c>
      <c r="B50" s="40" t="s">
        <v>103</v>
      </c>
      <c r="C50" s="41">
        <v>158</v>
      </c>
      <c r="D50" s="106"/>
      <c r="E50" s="106"/>
      <c r="F50" s="35"/>
      <c r="G50" s="22">
        <v>552516090</v>
      </c>
      <c r="H50" s="22"/>
      <c r="I50" s="22"/>
      <c r="J50" s="20"/>
      <c r="K50" s="20"/>
      <c r="L50" s="20"/>
      <c r="M50" s="20"/>
      <c r="N50" s="20"/>
    </row>
    <row r="51" spans="1:14" s="23" customFormat="1" ht="28.5">
      <c r="A51" s="33" t="s">
        <v>10</v>
      </c>
      <c r="B51" s="34" t="s">
        <v>107</v>
      </c>
      <c r="C51" s="33">
        <v>200</v>
      </c>
      <c r="D51" s="70">
        <f>+D52+D54+D64+D67+D68</f>
        <v>16916161435</v>
      </c>
      <c r="E51" s="70">
        <f>+E52+E54+E64+E67+E68</f>
        <v>20764097521</v>
      </c>
      <c r="F51" s="35"/>
      <c r="G51" s="22">
        <v>20769930855</v>
      </c>
      <c r="H51" s="22"/>
      <c r="I51" s="22"/>
      <c r="J51" s="20"/>
      <c r="K51" s="20"/>
      <c r="L51" s="20"/>
      <c r="M51" s="20"/>
      <c r="N51" s="20"/>
    </row>
    <row r="52" spans="1:14" s="23" customFormat="1" ht="16.5">
      <c r="A52" s="33" t="s">
        <v>5</v>
      </c>
      <c r="B52" s="34" t="s">
        <v>108</v>
      </c>
      <c r="C52" s="33">
        <v>210</v>
      </c>
      <c r="D52" s="70">
        <f>SUM(D53)</f>
        <v>0</v>
      </c>
      <c r="E52" s="70">
        <f>SUM(E53)</f>
        <v>0</v>
      </c>
      <c r="F52" s="35"/>
      <c r="G52" s="22">
        <v>0</v>
      </c>
      <c r="H52" s="22"/>
      <c r="I52" s="22"/>
      <c r="J52" s="20"/>
      <c r="K52" s="20"/>
      <c r="L52" s="20"/>
      <c r="M52" s="20"/>
      <c r="N52" s="20"/>
    </row>
    <row r="53" spans="1:14" s="23" customFormat="1" ht="16.5">
      <c r="A53" s="36">
        <v>4</v>
      </c>
      <c r="B53" s="37" t="s">
        <v>109</v>
      </c>
      <c r="C53" s="36">
        <v>218</v>
      </c>
      <c r="D53" s="106"/>
      <c r="E53" s="106"/>
      <c r="F53" s="42"/>
      <c r="G53" s="22"/>
      <c r="H53" s="22"/>
      <c r="I53" s="22"/>
      <c r="J53" s="20"/>
      <c r="K53" s="20"/>
      <c r="L53" s="20"/>
      <c r="M53" s="20"/>
      <c r="N53" s="20"/>
    </row>
    <row r="54" spans="1:14" s="23" customFormat="1" ht="16.5">
      <c r="A54" s="33" t="s">
        <v>6</v>
      </c>
      <c r="B54" s="38" t="s">
        <v>110</v>
      </c>
      <c r="C54" s="39">
        <v>220</v>
      </c>
      <c r="D54" s="70">
        <f>+D55+D58+D61+D66</f>
        <v>16691067208</v>
      </c>
      <c r="E54" s="70">
        <f>+E55+E58+E61+E66</f>
        <v>20539003294</v>
      </c>
      <c r="F54" s="35"/>
      <c r="G54" s="22">
        <v>20544836628</v>
      </c>
      <c r="H54" s="22"/>
      <c r="I54" s="22"/>
      <c r="J54" s="20"/>
      <c r="K54" s="20"/>
      <c r="L54" s="20"/>
      <c r="M54" s="20"/>
      <c r="N54" s="20"/>
    </row>
    <row r="55" spans="1:14" s="23" customFormat="1" ht="16.5">
      <c r="A55" s="36">
        <v>1</v>
      </c>
      <c r="B55" s="40" t="s">
        <v>111</v>
      </c>
      <c r="C55" s="41">
        <v>221</v>
      </c>
      <c r="D55" s="106">
        <f>+D56+D57</f>
        <v>11693571439</v>
      </c>
      <c r="E55" s="106">
        <f>+E56+E57</f>
        <v>15541507525</v>
      </c>
      <c r="F55" s="35"/>
      <c r="G55" s="22">
        <v>15541507525</v>
      </c>
      <c r="H55" s="22"/>
      <c r="I55" s="22"/>
      <c r="J55" s="20"/>
      <c r="K55" s="20"/>
      <c r="L55" s="20"/>
      <c r="M55" s="20"/>
      <c r="N55" s="20"/>
    </row>
    <row r="56" spans="1:14" s="23" customFormat="1" ht="16.5">
      <c r="A56" s="43"/>
      <c r="B56" s="44" t="s">
        <v>112</v>
      </c>
      <c r="C56" s="45">
        <v>222</v>
      </c>
      <c r="D56" s="109">
        <v>48461740063</v>
      </c>
      <c r="E56" s="109">
        <v>57624427197</v>
      </c>
      <c r="F56" s="46"/>
      <c r="G56" s="22">
        <v>57624427197</v>
      </c>
      <c r="H56" s="22"/>
      <c r="I56" s="22"/>
      <c r="J56" s="20"/>
      <c r="K56" s="20"/>
      <c r="L56" s="20"/>
      <c r="M56" s="20"/>
      <c r="N56" s="20"/>
    </row>
    <row r="57" spans="1:14" s="23" customFormat="1" ht="16.5">
      <c r="A57" s="36"/>
      <c r="B57" s="44" t="s">
        <v>113</v>
      </c>
      <c r="C57" s="45">
        <v>223</v>
      </c>
      <c r="D57" s="110">
        <v>-36768168624</v>
      </c>
      <c r="E57" s="110">
        <v>-42082919672</v>
      </c>
      <c r="F57" s="46"/>
      <c r="G57" s="22">
        <v>-42082919672</v>
      </c>
      <c r="H57" s="22"/>
      <c r="I57" s="22"/>
      <c r="J57" s="20"/>
      <c r="K57" s="20"/>
      <c r="L57" s="20"/>
      <c r="M57" s="20"/>
      <c r="N57" s="20"/>
    </row>
    <row r="58" spans="1:14" s="23" customFormat="1" ht="16.5">
      <c r="A58" s="36">
        <v>2</v>
      </c>
      <c r="B58" s="40" t="s">
        <v>114</v>
      </c>
      <c r="C58" s="41">
        <v>224</v>
      </c>
      <c r="D58" s="106">
        <f>SUM(D59:D60)</f>
        <v>0</v>
      </c>
      <c r="E58" s="106">
        <f>SUM(E59:E60)</f>
        <v>0</v>
      </c>
      <c r="F58" s="35"/>
      <c r="G58" s="22">
        <v>0</v>
      </c>
      <c r="H58" s="22"/>
      <c r="I58" s="22"/>
      <c r="J58" s="20"/>
      <c r="K58" s="20"/>
      <c r="L58" s="20"/>
      <c r="M58" s="20"/>
      <c r="N58" s="20"/>
    </row>
    <row r="59" spans="1:14" s="23" customFormat="1" ht="16.5">
      <c r="A59" s="43"/>
      <c r="B59" s="44" t="s">
        <v>112</v>
      </c>
      <c r="C59" s="45">
        <v>225</v>
      </c>
      <c r="D59" s="109"/>
      <c r="E59" s="109"/>
      <c r="F59" s="46"/>
      <c r="G59" s="22"/>
      <c r="H59" s="22"/>
      <c r="I59" s="22"/>
      <c r="J59" s="20"/>
      <c r="K59" s="20"/>
      <c r="L59" s="20"/>
      <c r="M59" s="20"/>
      <c r="N59" s="20"/>
    </row>
    <row r="60" spans="1:14" s="23" customFormat="1" ht="16.5">
      <c r="A60" s="43"/>
      <c r="B60" s="44" t="s">
        <v>113</v>
      </c>
      <c r="C60" s="45">
        <v>226</v>
      </c>
      <c r="D60" s="110"/>
      <c r="E60" s="110"/>
      <c r="F60" s="46"/>
      <c r="G60" s="22"/>
      <c r="H60" s="22"/>
      <c r="I60" s="22"/>
      <c r="J60" s="20"/>
      <c r="K60" s="20"/>
      <c r="L60" s="20"/>
      <c r="M60" s="20"/>
      <c r="N60" s="20"/>
    </row>
    <row r="61" spans="1:14" s="23" customFormat="1" ht="16.5">
      <c r="A61" s="36">
        <v>3</v>
      </c>
      <c r="B61" s="40" t="s">
        <v>115</v>
      </c>
      <c r="C61" s="45">
        <v>227</v>
      </c>
      <c r="D61" s="108">
        <f>+D62+D63</f>
        <v>0</v>
      </c>
      <c r="E61" s="108">
        <f>+D61</f>
        <v>0</v>
      </c>
      <c r="F61" s="46"/>
      <c r="G61" s="22">
        <v>5833334</v>
      </c>
      <c r="H61" s="22"/>
      <c r="I61" s="22"/>
      <c r="J61" s="20"/>
      <c r="K61" s="20"/>
      <c r="L61" s="20"/>
      <c r="M61" s="20"/>
      <c r="N61" s="20"/>
    </row>
    <row r="62" spans="1:14" s="23" customFormat="1" ht="16.5">
      <c r="A62" s="43"/>
      <c r="B62" s="44" t="s">
        <v>112</v>
      </c>
      <c r="C62" s="45">
        <v>228</v>
      </c>
      <c r="D62" s="110">
        <v>30000000</v>
      </c>
      <c r="E62" s="110">
        <v>30000000</v>
      </c>
      <c r="F62" s="46"/>
      <c r="G62" s="22">
        <v>30000000</v>
      </c>
      <c r="H62" s="22"/>
      <c r="I62" s="22"/>
      <c r="J62" s="20"/>
      <c r="K62" s="20"/>
      <c r="L62" s="20"/>
      <c r="M62" s="20"/>
      <c r="N62" s="20"/>
    </row>
    <row r="63" spans="1:14" s="23" customFormat="1" ht="16.5">
      <c r="A63" s="43"/>
      <c r="B63" s="44" t="s">
        <v>113</v>
      </c>
      <c r="C63" s="45">
        <v>229</v>
      </c>
      <c r="D63" s="110">
        <v>-30000000</v>
      </c>
      <c r="E63" s="110">
        <v>-24166666</v>
      </c>
      <c r="F63" s="46"/>
      <c r="G63" s="22">
        <v>-24166666</v>
      </c>
      <c r="H63" s="22"/>
      <c r="I63" s="22"/>
      <c r="J63" s="20"/>
      <c r="K63" s="20"/>
      <c r="L63" s="20"/>
      <c r="M63" s="20"/>
      <c r="N63" s="20"/>
    </row>
    <row r="64" spans="1:14" s="23" customFormat="1" ht="16.5">
      <c r="A64" s="33" t="s">
        <v>7</v>
      </c>
      <c r="B64" s="38" t="s">
        <v>117</v>
      </c>
      <c r="C64" s="39">
        <v>230</v>
      </c>
      <c r="D64" s="106"/>
      <c r="E64" s="106"/>
      <c r="F64" s="35"/>
      <c r="G64" s="22"/>
      <c r="H64" s="22"/>
      <c r="I64" s="22"/>
      <c r="J64" s="20"/>
      <c r="K64" s="20"/>
      <c r="L64" s="20"/>
      <c r="M64" s="20"/>
      <c r="N64" s="20"/>
    </row>
    <row r="65" spans="1:14" s="23" customFormat="1" ht="16.5">
      <c r="A65" s="33" t="s">
        <v>8</v>
      </c>
      <c r="B65" s="38" t="s">
        <v>212</v>
      </c>
      <c r="C65" s="39">
        <v>240</v>
      </c>
      <c r="D65" s="106"/>
      <c r="E65" s="106"/>
      <c r="F65" s="35"/>
      <c r="G65" s="22"/>
      <c r="H65" s="22"/>
      <c r="I65" s="22"/>
      <c r="J65" s="20"/>
      <c r="K65" s="20"/>
      <c r="L65" s="20"/>
      <c r="M65" s="20"/>
      <c r="N65" s="20"/>
    </row>
    <row r="66" spans="1:14" s="23" customFormat="1" ht="16.5">
      <c r="A66" s="43">
        <v>2</v>
      </c>
      <c r="B66" s="40" t="s">
        <v>116</v>
      </c>
      <c r="C66" s="41">
        <v>242</v>
      </c>
      <c r="D66" s="108">
        <v>4997495769</v>
      </c>
      <c r="E66" s="108">
        <f>+D66</f>
        <v>4997495769</v>
      </c>
      <c r="F66" s="46"/>
      <c r="G66" s="22">
        <v>4997495769</v>
      </c>
      <c r="H66" s="22"/>
      <c r="I66" s="22"/>
      <c r="J66" s="20"/>
      <c r="K66" s="20"/>
      <c r="L66" s="20"/>
      <c r="M66" s="20"/>
      <c r="N66" s="20"/>
    </row>
    <row r="67" spans="1:14" s="23" customFormat="1" ht="16.5">
      <c r="A67" s="33" t="s">
        <v>8</v>
      </c>
      <c r="B67" s="38" t="s">
        <v>118</v>
      </c>
      <c r="C67" s="33">
        <v>250</v>
      </c>
      <c r="D67" s="106"/>
      <c r="E67" s="106"/>
      <c r="F67" s="35"/>
      <c r="G67" s="22"/>
      <c r="H67" s="22"/>
      <c r="I67" s="22"/>
      <c r="J67" s="20"/>
      <c r="K67" s="20"/>
      <c r="L67" s="20"/>
      <c r="M67" s="20"/>
      <c r="N67" s="20"/>
    </row>
    <row r="68" spans="1:14" s="23" customFormat="1" ht="16.5">
      <c r="A68" s="33" t="s">
        <v>9</v>
      </c>
      <c r="B68" s="38" t="s">
        <v>119</v>
      </c>
      <c r="C68" s="33">
        <v>260</v>
      </c>
      <c r="D68" s="70">
        <f>SUM(D69:D70)</f>
        <v>225094227</v>
      </c>
      <c r="E68" s="70">
        <f>SUM(E69:E70)</f>
        <v>225094227</v>
      </c>
      <c r="F68" s="35"/>
      <c r="G68" s="22">
        <v>225094227</v>
      </c>
      <c r="H68" s="22"/>
      <c r="I68" s="22"/>
      <c r="J68" s="20"/>
      <c r="K68" s="20"/>
      <c r="L68" s="20"/>
      <c r="M68" s="20"/>
      <c r="N68" s="20"/>
    </row>
    <row r="69" spans="1:14" s="23" customFormat="1" ht="16.5">
      <c r="A69" s="36">
        <v>1</v>
      </c>
      <c r="B69" s="40" t="s">
        <v>120</v>
      </c>
      <c r="C69" s="41">
        <v>261</v>
      </c>
      <c r="D69" s="106">
        <v>225094227</v>
      </c>
      <c r="E69" s="106">
        <f>+D69</f>
        <v>225094227</v>
      </c>
      <c r="F69" s="35"/>
      <c r="G69" s="22">
        <v>225094227</v>
      </c>
      <c r="H69" s="22"/>
      <c r="I69" s="22"/>
      <c r="J69" s="20"/>
      <c r="K69" s="20"/>
      <c r="L69" s="20"/>
      <c r="M69" s="20"/>
      <c r="N69" s="20"/>
    </row>
    <row r="70" spans="1:14" s="23" customFormat="1" ht="16.5">
      <c r="A70" s="36">
        <v>2</v>
      </c>
      <c r="B70" s="40" t="s">
        <v>119</v>
      </c>
      <c r="C70" s="41">
        <v>268</v>
      </c>
      <c r="D70" s="106"/>
      <c r="E70" s="106"/>
      <c r="F70" s="35"/>
      <c r="G70" s="22"/>
      <c r="H70" s="22"/>
      <c r="I70" s="22"/>
      <c r="J70" s="20"/>
      <c r="K70" s="20"/>
      <c r="L70" s="20"/>
      <c r="M70" s="20"/>
      <c r="N70" s="20"/>
    </row>
    <row r="71" spans="1:14" s="23" customFormat="1" ht="28.5">
      <c r="A71" s="47"/>
      <c r="B71" s="47" t="s">
        <v>121</v>
      </c>
      <c r="C71" s="48">
        <v>270</v>
      </c>
      <c r="D71" s="111">
        <f>+D30+D51</f>
        <v>144575788837</v>
      </c>
      <c r="E71" s="111">
        <f>+E30+E51</f>
        <v>175020747096</v>
      </c>
      <c r="F71" s="49"/>
      <c r="G71" s="22">
        <v>175026580430</v>
      </c>
      <c r="H71" s="22"/>
      <c r="I71" s="22"/>
      <c r="J71" s="20"/>
      <c r="K71" s="20"/>
      <c r="L71" s="20"/>
      <c r="M71" s="20"/>
      <c r="N71" s="20"/>
    </row>
    <row r="72" spans="1:14" s="23" customFormat="1" ht="16.5">
      <c r="A72" s="50" t="s">
        <v>11</v>
      </c>
      <c r="B72" s="51" t="s">
        <v>122</v>
      </c>
      <c r="C72" s="52"/>
      <c r="D72" s="112"/>
      <c r="E72" s="112"/>
      <c r="F72" s="53"/>
      <c r="G72" s="22"/>
      <c r="H72" s="22"/>
      <c r="I72" s="22"/>
      <c r="J72" s="20"/>
      <c r="K72" s="20"/>
      <c r="L72" s="20"/>
      <c r="M72" s="20"/>
      <c r="N72" s="20"/>
    </row>
    <row r="73" spans="1:14" s="23" customFormat="1" ht="16.5">
      <c r="A73" s="54" t="s">
        <v>4</v>
      </c>
      <c r="B73" s="55" t="s">
        <v>123</v>
      </c>
      <c r="C73" s="54">
        <v>300</v>
      </c>
      <c r="D73" s="68">
        <f>+D74+D84</f>
        <v>154963693585</v>
      </c>
      <c r="E73" s="68">
        <f>+E74+E84</f>
        <v>154963693585</v>
      </c>
      <c r="F73" s="56"/>
      <c r="G73" s="22">
        <v>154963693585</v>
      </c>
      <c r="H73" s="22"/>
      <c r="I73" s="22"/>
      <c r="J73" s="20"/>
      <c r="K73" s="20"/>
      <c r="L73" s="20"/>
      <c r="M73" s="20"/>
      <c r="N73" s="20"/>
    </row>
    <row r="74" spans="1:14" s="23" customFormat="1" ht="16.5">
      <c r="A74" s="33" t="s">
        <v>5</v>
      </c>
      <c r="B74" s="38" t="s">
        <v>124</v>
      </c>
      <c r="C74" s="33">
        <v>310</v>
      </c>
      <c r="D74" s="70">
        <f>SUM(D75:D83)</f>
        <v>133524906327</v>
      </c>
      <c r="E74" s="70">
        <f>SUM(E75:E83)</f>
        <v>133524906327</v>
      </c>
      <c r="F74" s="56"/>
      <c r="G74" s="22">
        <v>133524906327</v>
      </c>
      <c r="H74" s="22"/>
      <c r="I74" s="22"/>
      <c r="J74" s="20"/>
      <c r="K74" s="20"/>
      <c r="L74" s="20"/>
      <c r="M74" s="20"/>
      <c r="N74" s="20"/>
    </row>
    <row r="75" spans="1:14" s="23" customFormat="1" ht="16.5">
      <c r="A75" s="36">
        <v>1</v>
      </c>
      <c r="B75" s="40" t="s">
        <v>125</v>
      </c>
      <c r="C75" s="41">
        <v>311</v>
      </c>
      <c r="D75" s="106">
        <v>62225343396</v>
      </c>
      <c r="E75" s="106">
        <f aca="true" t="shared" si="0" ref="E75:E82">+D75</f>
        <v>62225343396</v>
      </c>
      <c r="F75" s="35"/>
      <c r="G75" s="22">
        <v>62225343396</v>
      </c>
      <c r="H75" s="22"/>
      <c r="I75" s="22"/>
      <c r="J75" s="20"/>
      <c r="K75" s="20"/>
      <c r="L75" s="20"/>
      <c r="M75" s="20"/>
      <c r="N75" s="20"/>
    </row>
    <row r="76" spans="1:14" s="23" customFormat="1" ht="16.5">
      <c r="A76" s="36">
        <v>2</v>
      </c>
      <c r="B76" s="40" t="s">
        <v>126</v>
      </c>
      <c r="C76" s="41">
        <v>312</v>
      </c>
      <c r="D76" s="108">
        <v>45989025912</v>
      </c>
      <c r="E76" s="106">
        <f t="shared" si="0"/>
        <v>45989025912</v>
      </c>
      <c r="F76" s="35"/>
      <c r="G76" s="22">
        <v>45989025912</v>
      </c>
      <c r="H76" s="22"/>
      <c r="I76" s="22"/>
      <c r="J76" s="20"/>
      <c r="K76" s="20"/>
      <c r="L76" s="20"/>
      <c r="M76" s="20"/>
      <c r="N76" s="20"/>
    </row>
    <row r="77" spans="1:14" s="23" customFormat="1" ht="16.5">
      <c r="A77" s="36">
        <v>3</v>
      </c>
      <c r="B77" s="40" t="s">
        <v>127</v>
      </c>
      <c r="C77" s="41">
        <v>313</v>
      </c>
      <c r="D77" s="108">
        <v>150000000</v>
      </c>
      <c r="E77" s="106">
        <f t="shared" si="0"/>
        <v>150000000</v>
      </c>
      <c r="F77" s="35"/>
      <c r="G77" s="22">
        <v>150000000</v>
      </c>
      <c r="H77" s="22"/>
      <c r="I77" s="22"/>
      <c r="J77" s="20"/>
      <c r="K77" s="20"/>
      <c r="L77" s="20"/>
      <c r="M77" s="20"/>
      <c r="N77" s="20"/>
    </row>
    <row r="78" spans="1:14" s="23" customFormat="1" ht="16.5">
      <c r="A78" s="36">
        <v>4</v>
      </c>
      <c r="B78" s="40" t="s">
        <v>128</v>
      </c>
      <c r="C78" s="41">
        <v>314</v>
      </c>
      <c r="D78" s="108">
        <v>3643732234</v>
      </c>
      <c r="E78" s="106">
        <f t="shared" si="0"/>
        <v>3643732234</v>
      </c>
      <c r="F78" s="35"/>
      <c r="G78" s="22">
        <v>3643732234</v>
      </c>
      <c r="H78" s="22"/>
      <c r="I78" s="22"/>
      <c r="J78" s="20"/>
      <c r="K78" s="20"/>
      <c r="L78" s="20"/>
      <c r="M78" s="20"/>
      <c r="N78" s="20"/>
    </row>
    <row r="79" spans="1:14" s="23" customFormat="1" ht="16.5">
      <c r="A79" s="36">
        <v>5</v>
      </c>
      <c r="B79" s="40" t="s">
        <v>129</v>
      </c>
      <c r="C79" s="41">
        <v>315</v>
      </c>
      <c r="D79" s="108">
        <v>3937733128</v>
      </c>
      <c r="E79" s="106">
        <f t="shared" si="0"/>
        <v>3937733128</v>
      </c>
      <c r="F79" s="35"/>
      <c r="G79" s="22">
        <v>3937733128</v>
      </c>
      <c r="H79" s="22"/>
      <c r="I79" s="22"/>
      <c r="J79" s="20"/>
      <c r="K79" s="20"/>
      <c r="L79" s="20"/>
      <c r="M79" s="20"/>
      <c r="N79" s="20"/>
    </row>
    <row r="80" spans="1:14" s="23" customFormat="1" ht="16.5">
      <c r="A80" s="36">
        <v>6</v>
      </c>
      <c r="B80" s="40" t="s">
        <v>130</v>
      </c>
      <c r="C80" s="41">
        <v>316</v>
      </c>
      <c r="D80" s="108">
        <v>15469128518</v>
      </c>
      <c r="E80" s="106">
        <f t="shared" si="0"/>
        <v>15469128518</v>
      </c>
      <c r="F80" s="35"/>
      <c r="G80" s="22">
        <v>15469128518</v>
      </c>
      <c r="H80" s="22"/>
      <c r="I80" s="22"/>
      <c r="J80" s="20"/>
      <c r="K80" s="20"/>
      <c r="L80" s="20"/>
      <c r="M80" s="20"/>
      <c r="N80" s="20"/>
    </row>
    <row r="81" spans="1:14" s="23" customFormat="1" ht="16.5">
      <c r="A81" s="36">
        <v>7</v>
      </c>
      <c r="B81" s="40" t="s">
        <v>131</v>
      </c>
      <c r="C81" s="41">
        <v>317</v>
      </c>
      <c r="D81" s="108"/>
      <c r="E81" s="106">
        <f t="shared" si="0"/>
        <v>0</v>
      </c>
      <c r="F81" s="35"/>
      <c r="G81" s="22">
        <v>0</v>
      </c>
      <c r="H81" s="22"/>
      <c r="I81" s="22"/>
      <c r="J81" s="20"/>
      <c r="K81" s="20"/>
      <c r="L81" s="20"/>
      <c r="M81" s="20"/>
      <c r="N81" s="20"/>
    </row>
    <row r="82" spans="1:14" s="23" customFormat="1" ht="30">
      <c r="A82" s="36">
        <v>9</v>
      </c>
      <c r="B82" s="37" t="s">
        <v>132</v>
      </c>
      <c r="C82" s="41">
        <v>319</v>
      </c>
      <c r="D82" s="106">
        <v>1197284153</v>
      </c>
      <c r="E82" s="106">
        <f t="shared" si="0"/>
        <v>1197284153</v>
      </c>
      <c r="F82" s="35"/>
      <c r="G82" s="22">
        <v>1197284153</v>
      </c>
      <c r="H82" s="22"/>
      <c r="I82" s="22"/>
      <c r="J82" s="20"/>
      <c r="K82" s="20"/>
      <c r="L82" s="20"/>
      <c r="M82" s="20"/>
      <c r="N82" s="20"/>
    </row>
    <row r="83" spans="1:14" s="23" customFormat="1" ht="16.5">
      <c r="A83" s="36">
        <v>11</v>
      </c>
      <c r="B83" s="37" t="s">
        <v>133</v>
      </c>
      <c r="C83" s="41">
        <v>323</v>
      </c>
      <c r="D83" s="106">
        <v>912658986</v>
      </c>
      <c r="E83" s="106">
        <f>+D83</f>
        <v>912658986</v>
      </c>
      <c r="F83" s="35"/>
      <c r="G83" s="22">
        <v>912658986</v>
      </c>
      <c r="H83" s="22"/>
      <c r="I83" s="22"/>
      <c r="J83" s="20"/>
      <c r="K83" s="20"/>
      <c r="L83" s="20"/>
      <c r="M83" s="20"/>
      <c r="N83" s="20"/>
    </row>
    <row r="84" spans="1:14" s="23" customFormat="1" ht="16.5">
      <c r="A84" s="33" t="s">
        <v>6</v>
      </c>
      <c r="B84" s="38" t="s">
        <v>134</v>
      </c>
      <c r="C84" s="33">
        <v>330</v>
      </c>
      <c r="D84" s="70">
        <f>SUM(D85:D87)</f>
        <v>21438787258</v>
      </c>
      <c r="E84" s="70">
        <f>SUM(E85:E87)</f>
        <v>21438787258</v>
      </c>
      <c r="F84" s="56"/>
      <c r="G84" s="22">
        <v>21438787258</v>
      </c>
      <c r="H84" s="22"/>
      <c r="I84" s="22"/>
      <c r="J84" s="20"/>
      <c r="K84" s="20"/>
      <c r="L84" s="20"/>
      <c r="M84" s="20"/>
      <c r="N84" s="20"/>
    </row>
    <row r="85" spans="1:14" s="23" customFormat="1" ht="16.5">
      <c r="A85" s="36">
        <v>4</v>
      </c>
      <c r="B85" s="37" t="s">
        <v>135</v>
      </c>
      <c r="C85" s="41">
        <v>334</v>
      </c>
      <c r="D85" s="106">
        <v>2999788258</v>
      </c>
      <c r="E85" s="106">
        <f>+D85</f>
        <v>2999788258</v>
      </c>
      <c r="F85" s="35"/>
      <c r="G85" s="22">
        <v>2999788258</v>
      </c>
      <c r="H85" s="22"/>
      <c r="I85" s="22"/>
      <c r="J85" s="20"/>
      <c r="K85" s="20"/>
      <c r="L85" s="20"/>
      <c r="M85" s="20"/>
      <c r="N85" s="20"/>
    </row>
    <row r="86" spans="1:14" s="23" customFormat="1" ht="16.5">
      <c r="A86" s="36">
        <v>6</v>
      </c>
      <c r="B86" s="37" t="s">
        <v>136</v>
      </c>
      <c r="C86" s="41">
        <v>336</v>
      </c>
      <c r="D86" s="106"/>
      <c r="E86" s="106">
        <f>+D86</f>
        <v>0</v>
      </c>
      <c r="F86" s="35"/>
      <c r="G86" s="22">
        <v>0</v>
      </c>
      <c r="H86" s="22"/>
      <c r="I86" s="22"/>
      <c r="J86" s="20"/>
      <c r="K86" s="20"/>
      <c r="L86" s="20"/>
      <c r="M86" s="20"/>
      <c r="N86" s="20"/>
    </row>
    <row r="87" spans="1:14" s="23" customFormat="1" ht="16.5">
      <c r="A87" s="36">
        <v>8</v>
      </c>
      <c r="B87" s="37" t="s">
        <v>137</v>
      </c>
      <c r="C87" s="41">
        <v>338</v>
      </c>
      <c r="D87" s="106">
        <v>18438999000</v>
      </c>
      <c r="E87" s="106">
        <f>+D87</f>
        <v>18438999000</v>
      </c>
      <c r="F87" s="56"/>
      <c r="G87" s="22">
        <v>18438999000</v>
      </c>
      <c r="H87" s="22"/>
      <c r="I87" s="22"/>
      <c r="J87" s="20"/>
      <c r="K87" s="20"/>
      <c r="L87" s="20"/>
      <c r="M87" s="20"/>
      <c r="N87" s="20"/>
    </row>
    <row r="88" spans="1:14" s="23" customFormat="1" ht="16.5">
      <c r="A88" s="33" t="s">
        <v>10</v>
      </c>
      <c r="B88" s="38" t="s">
        <v>138</v>
      </c>
      <c r="C88" s="33">
        <v>400</v>
      </c>
      <c r="D88" s="70">
        <f>+D89+D98</f>
        <v>20062886845</v>
      </c>
      <c r="E88" s="70">
        <f>+E89+E98</f>
        <v>20062886845</v>
      </c>
      <c r="F88" s="56"/>
      <c r="G88" s="22">
        <v>20062886845</v>
      </c>
      <c r="H88" s="22"/>
      <c r="I88" s="22"/>
      <c r="J88" s="20"/>
      <c r="K88" s="20"/>
      <c r="L88" s="20"/>
      <c r="M88" s="20"/>
      <c r="N88" s="20"/>
    </row>
    <row r="89" spans="1:14" s="23" customFormat="1" ht="16.5">
      <c r="A89" s="33" t="s">
        <v>5</v>
      </c>
      <c r="B89" s="38" t="s">
        <v>139</v>
      </c>
      <c r="C89" s="33">
        <v>410</v>
      </c>
      <c r="D89" s="70">
        <f>SUM(D90:D97)</f>
        <v>20062886845</v>
      </c>
      <c r="E89" s="70">
        <f>SUM(E90:E97)</f>
        <v>20062886845</v>
      </c>
      <c r="F89" s="56"/>
      <c r="G89" s="22">
        <v>20062886845</v>
      </c>
      <c r="H89" s="22"/>
      <c r="I89" s="22"/>
      <c r="J89" s="20"/>
      <c r="K89" s="20"/>
      <c r="L89" s="20"/>
      <c r="M89" s="20"/>
      <c r="N89" s="20"/>
    </row>
    <row r="90" spans="1:14" s="23" customFormat="1" ht="16.5">
      <c r="A90" s="36">
        <v>1</v>
      </c>
      <c r="B90" s="37" t="s">
        <v>140</v>
      </c>
      <c r="C90" s="41">
        <v>411</v>
      </c>
      <c r="D90" s="106">
        <v>10000000000</v>
      </c>
      <c r="E90" s="106">
        <f aca="true" t="shared" si="1" ref="E90:E95">+D90</f>
        <v>10000000000</v>
      </c>
      <c r="F90" s="35"/>
      <c r="G90" s="22">
        <v>10000000000</v>
      </c>
      <c r="H90" s="22"/>
      <c r="I90" s="22"/>
      <c r="J90" s="20"/>
      <c r="K90" s="20"/>
      <c r="L90" s="20"/>
      <c r="M90" s="20"/>
      <c r="N90" s="20"/>
    </row>
    <row r="91" spans="1:14" s="23" customFormat="1" ht="16.5">
      <c r="A91" s="36">
        <v>2</v>
      </c>
      <c r="B91" s="37" t="s">
        <v>141</v>
      </c>
      <c r="C91" s="41">
        <v>412</v>
      </c>
      <c r="D91" s="106"/>
      <c r="E91" s="106">
        <f t="shared" si="1"/>
        <v>0</v>
      </c>
      <c r="F91" s="35"/>
      <c r="G91" s="22">
        <v>0</v>
      </c>
      <c r="H91" s="22"/>
      <c r="I91" s="22"/>
      <c r="J91" s="20"/>
      <c r="K91" s="20"/>
      <c r="L91" s="20"/>
      <c r="M91" s="20"/>
      <c r="N91" s="20"/>
    </row>
    <row r="92" spans="1:14" s="23" customFormat="1" ht="16.5">
      <c r="A92" s="36">
        <v>3</v>
      </c>
      <c r="B92" s="37" t="s">
        <v>142</v>
      </c>
      <c r="C92" s="41">
        <v>413</v>
      </c>
      <c r="D92" s="106">
        <v>208700050</v>
      </c>
      <c r="E92" s="106">
        <f t="shared" si="1"/>
        <v>208700050</v>
      </c>
      <c r="F92" s="35"/>
      <c r="G92" s="22">
        <v>208700050</v>
      </c>
      <c r="H92" s="22"/>
      <c r="I92" s="22"/>
      <c r="J92" s="20"/>
      <c r="K92" s="20"/>
      <c r="L92" s="20"/>
      <c r="M92" s="20"/>
      <c r="N92" s="20"/>
    </row>
    <row r="93" spans="1:14" s="23" customFormat="1" ht="16.5">
      <c r="A93" s="36">
        <v>7</v>
      </c>
      <c r="B93" s="37" t="s">
        <v>143</v>
      </c>
      <c r="C93" s="41">
        <v>417</v>
      </c>
      <c r="D93" s="106">
        <v>5073490919</v>
      </c>
      <c r="E93" s="106">
        <f t="shared" si="1"/>
        <v>5073490919</v>
      </c>
      <c r="F93" s="35"/>
      <c r="G93" s="22">
        <v>5073490919</v>
      </c>
      <c r="H93" s="22"/>
      <c r="I93" s="22"/>
      <c r="J93" s="20"/>
      <c r="K93" s="20"/>
      <c r="L93" s="20"/>
      <c r="M93" s="20"/>
      <c r="N93" s="20"/>
    </row>
    <row r="94" spans="1:14" s="23" customFormat="1" ht="16.5">
      <c r="A94" s="36">
        <v>8</v>
      </c>
      <c r="B94" s="37" t="s">
        <v>144</v>
      </c>
      <c r="C94" s="41">
        <v>418</v>
      </c>
      <c r="D94" s="106">
        <v>1179165947</v>
      </c>
      <c r="E94" s="106">
        <f t="shared" si="1"/>
        <v>1179165947</v>
      </c>
      <c r="F94" s="35"/>
      <c r="G94" s="22">
        <v>1179165947</v>
      </c>
      <c r="H94" s="22"/>
      <c r="I94" s="22"/>
      <c r="J94" s="20"/>
      <c r="K94" s="20"/>
      <c r="L94" s="20"/>
      <c r="M94" s="20"/>
      <c r="N94" s="20"/>
    </row>
    <row r="95" spans="1:14" s="23" customFormat="1" ht="16.5">
      <c r="A95" s="36">
        <v>9</v>
      </c>
      <c r="B95" s="37" t="s">
        <v>145</v>
      </c>
      <c r="C95" s="41">
        <v>419</v>
      </c>
      <c r="D95" s="106"/>
      <c r="E95" s="106">
        <f t="shared" si="1"/>
        <v>0</v>
      </c>
      <c r="F95" s="35"/>
      <c r="G95" s="22">
        <v>0</v>
      </c>
      <c r="H95" s="22"/>
      <c r="I95" s="22"/>
      <c r="J95" s="20"/>
      <c r="K95" s="20"/>
      <c r="L95" s="20"/>
      <c r="M95" s="20"/>
      <c r="N95" s="20"/>
    </row>
    <row r="96" spans="1:14" s="23" customFormat="1" ht="16.5">
      <c r="A96" s="36">
        <v>10</v>
      </c>
      <c r="B96" s="37" t="s">
        <v>146</v>
      </c>
      <c r="C96" s="41">
        <v>420</v>
      </c>
      <c r="D96" s="106">
        <v>3601529929</v>
      </c>
      <c r="E96" s="106">
        <f>+D96</f>
        <v>3601529929</v>
      </c>
      <c r="F96" s="35"/>
      <c r="G96" s="22">
        <v>3601529929</v>
      </c>
      <c r="H96" s="22"/>
      <c r="I96" s="22"/>
      <c r="J96" s="20"/>
      <c r="K96" s="20"/>
      <c r="L96" s="20"/>
      <c r="M96" s="20"/>
      <c r="N96" s="20"/>
    </row>
    <row r="97" spans="1:14" s="23" customFormat="1" ht="16.5">
      <c r="A97" s="36">
        <v>11</v>
      </c>
      <c r="B97" s="37" t="s">
        <v>147</v>
      </c>
      <c r="C97" s="41">
        <v>421</v>
      </c>
      <c r="D97" s="106"/>
      <c r="E97" s="106"/>
      <c r="F97" s="35"/>
      <c r="G97" s="22"/>
      <c r="H97" s="22"/>
      <c r="I97" s="22"/>
      <c r="J97" s="20"/>
      <c r="K97" s="20"/>
      <c r="L97" s="20"/>
      <c r="M97" s="20"/>
      <c r="N97" s="20"/>
    </row>
    <row r="98" spans="1:14" s="23" customFormat="1" ht="16.5">
      <c r="A98" s="33" t="s">
        <v>6</v>
      </c>
      <c r="B98" s="38" t="s">
        <v>148</v>
      </c>
      <c r="C98" s="33">
        <v>430</v>
      </c>
      <c r="D98" s="70">
        <f>SUM(D99:D100)</f>
        <v>0</v>
      </c>
      <c r="E98" s="70">
        <f>SUM(E99:E100)</f>
        <v>0</v>
      </c>
      <c r="F98" s="56"/>
      <c r="G98" s="22">
        <v>0</v>
      </c>
      <c r="H98" s="22"/>
      <c r="I98" s="22"/>
      <c r="J98" s="20"/>
      <c r="K98" s="20"/>
      <c r="L98" s="20"/>
      <c r="M98" s="20"/>
      <c r="N98" s="20"/>
    </row>
    <row r="99" spans="1:14" s="23" customFormat="1" ht="16.5">
      <c r="A99" s="57">
        <v>1</v>
      </c>
      <c r="B99" s="58" t="s">
        <v>149</v>
      </c>
      <c r="C99" s="57">
        <v>432</v>
      </c>
      <c r="D99" s="113"/>
      <c r="E99" s="113"/>
      <c r="F99" s="49"/>
      <c r="G99" s="22"/>
      <c r="H99" s="22"/>
      <c r="I99" s="22"/>
      <c r="J99" s="20"/>
      <c r="K99" s="20"/>
      <c r="L99" s="20"/>
      <c r="M99" s="20"/>
      <c r="N99" s="20"/>
    </row>
    <row r="100" spans="1:14" s="23" customFormat="1" ht="16.5">
      <c r="A100" s="57">
        <v>2</v>
      </c>
      <c r="B100" s="58" t="s">
        <v>150</v>
      </c>
      <c r="C100" s="57">
        <v>433</v>
      </c>
      <c r="D100" s="113"/>
      <c r="E100" s="113"/>
      <c r="F100" s="35"/>
      <c r="G100" s="22"/>
      <c r="H100" s="22"/>
      <c r="I100" s="22"/>
      <c r="J100" s="20"/>
      <c r="K100" s="20"/>
      <c r="L100" s="20"/>
      <c r="M100" s="20"/>
      <c r="N100" s="20"/>
    </row>
    <row r="101" spans="1:14" s="23" customFormat="1" ht="28.5">
      <c r="A101" s="59"/>
      <c r="B101" s="59" t="s">
        <v>151</v>
      </c>
      <c r="C101" s="60">
        <v>440</v>
      </c>
      <c r="D101" s="114">
        <f>+D88+D73</f>
        <v>175026580430</v>
      </c>
      <c r="E101" s="114">
        <f>+E88+E73</f>
        <v>175026580430</v>
      </c>
      <c r="F101" s="61"/>
      <c r="G101" s="22">
        <v>175026580430</v>
      </c>
      <c r="H101" s="22"/>
      <c r="I101" s="22"/>
      <c r="J101" s="20"/>
      <c r="K101" s="20"/>
      <c r="L101" s="20"/>
      <c r="M101" s="20"/>
      <c r="N101" s="20"/>
    </row>
    <row r="102" spans="1:14" s="23" customFormat="1" ht="16.5" customHeight="1">
      <c r="A102" s="194" t="s">
        <v>207</v>
      </c>
      <c r="B102" s="194"/>
      <c r="C102" s="194"/>
      <c r="D102" s="194"/>
      <c r="E102" s="194"/>
      <c r="F102" s="194"/>
      <c r="G102" s="22"/>
      <c r="H102" s="22"/>
      <c r="I102" s="22"/>
      <c r="J102" s="20"/>
      <c r="K102" s="20"/>
      <c r="L102" s="20"/>
      <c r="M102" s="20"/>
      <c r="N102" s="20"/>
    </row>
    <row r="103" spans="1:14" s="23" customFormat="1" ht="16.5">
      <c r="A103" s="174" t="s">
        <v>176</v>
      </c>
      <c r="B103" s="174"/>
      <c r="C103" s="174"/>
      <c r="D103" s="174"/>
      <c r="E103" s="174"/>
      <c r="F103" s="174"/>
      <c r="G103" s="22"/>
      <c r="H103" s="22"/>
      <c r="I103" s="22"/>
      <c r="J103" s="20"/>
      <c r="K103" s="20"/>
      <c r="L103" s="20"/>
      <c r="M103" s="20"/>
      <c r="N103" s="20"/>
    </row>
    <row r="104" spans="1:14" s="23" customFormat="1" ht="37.5" customHeight="1">
      <c r="A104" s="62" t="s">
        <v>12</v>
      </c>
      <c r="B104" s="62" t="s">
        <v>155</v>
      </c>
      <c r="C104" s="62" t="s">
        <v>89</v>
      </c>
      <c r="D104" s="63" t="s">
        <v>152</v>
      </c>
      <c r="E104" s="63" t="s">
        <v>153</v>
      </c>
      <c r="F104" s="63" t="s">
        <v>154</v>
      </c>
      <c r="G104" s="22" t="s">
        <v>206</v>
      </c>
      <c r="H104" s="22"/>
      <c r="I104" s="22"/>
      <c r="J104" s="20"/>
      <c r="K104" s="20"/>
      <c r="L104" s="20"/>
      <c r="M104" s="20"/>
      <c r="N104" s="20"/>
    </row>
    <row r="105" spans="1:14" s="23" customFormat="1" ht="13.5" customHeight="1">
      <c r="A105" s="27" t="s">
        <v>13</v>
      </c>
      <c r="B105" s="27" t="s">
        <v>14</v>
      </c>
      <c r="C105" s="27" t="s">
        <v>2</v>
      </c>
      <c r="D105" s="64">
        <v>1</v>
      </c>
      <c r="E105" s="64">
        <v>2</v>
      </c>
      <c r="F105" s="64" t="s">
        <v>3</v>
      </c>
      <c r="G105" s="22"/>
      <c r="H105" s="22"/>
      <c r="I105" s="22"/>
      <c r="J105" s="20"/>
      <c r="K105" s="20"/>
      <c r="L105" s="20"/>
      <c r="M105" s="20"/>
      <c r="N105" s="20"/>
    </row>
    <row r="106" spans="1:14" s="23" customFormat="1" ht="16.5">
      <c r="A106" s="65">
        <v>1</v>
      </c>
      <c r="B106" s="66" t="s">
        <v>156</v>
      </c>
      <c r="C106" s="67" t="s">
        <v>15</v>
      </c>
      <c r="D106" s="115">
        <v>94587006862</v>
      </c>
      <c r="E106" s="116">
        <f>+D106</f>
        <v>94587006862</v>
      </c>
      <c r="F106" s="68">
        <f aca="true" t="shared" si="2" ref="F106:F113">+E106-D106</f>
        <v>0</v>
      </c>
      <c r="G106" s="22">
        <v>94587006862</v>
      </c>
      <c r="H106" s="22"/>
      <c r="I106" s="22"/>
      <c r="J106" s="20"/>
      <c r="K106" s="20"/>
      <c r="L106" s="20"/>
      <c r="M106" s="20"/>
      <c r="N106" s="20"/>
    </row>
    <row r="107" spans="1:14" s="23" customFormat="1" ht="16.5">
      <c r="A107" s="36">
        <v>2</v>
      </c>
      <c r="B107" s="40" t="s">
        <v>157</v>
      </c>
      <c r="C107" s="69" t="s">
        <v>16</v>
      </c>
      <c r="D107" s="117">
        <v>0</v>
      </c>
      <c r="E107" s="117">
        <v>0</v>
      </c>
      <c r="F107" s="68">
        <f t="shared" si="2"/>
        <v>0</v>
      </c>
      <c r="G107" s="22">
        <v>0</v>
      </c>
      <c r="H107" s="22"/>
      <c r="I107" s="22"/>
      <c r="J107" s="20"/>
      <c r="K107" s="20"/>
      <c r="L107" s="20"/>
      <c r="M107" s="20"/>
      <c r="N107" s="20"/>
    </row>
    <row r="108" spans="1:14" s="23" customFormat="1" ht="30">
      <c r="A108" s="36">
        <v>3</v>
      </c>
      <c r="B108" s="40" t="s">
        <v>158</v>
      </c>
      <c r="C108" s="41">
        <v>10</v>
      </c>
      <c r="D108" s="118">
        <f>+D106-D107</f>
        <v>94587006862</v>
      </c>
      <c r="E108" s="118">
        <f>+E106-E107</f>
        <v>94587006862</v>
      </c>
      <c r="F108" s="68">
        <f t="shared" si="2"/>
        <v>0</v>
      </c>
      <c r="G108" s="22">
        <v>94587006862</v>
      </c>
      <c r="H108" s="22"/>
      <c r="I108" s="22"/>
      <c r="J108" s="20"/>
      <c r="K108" s="20"/>
      <c r="L108" s="20"/>
      <c r="M108" s="20"/>
      <c r="N108" s="20"/>
    </row>
    <row r="109" spans="1:14" s="23" customFormat="1" ht="16.5">
      <c r="A109" s="36">
        <v>4</v>
      </c>
      <c r="B109" s="40" t="s">
        <v>159</v>
      </c>
      <c r="C109" s="41">
        <v>11</v>
      </c>
      <c r="D109" s="117">
        <v>79667820634</v>
      </c>
      <c r="E109" s="117">
        <f>+D109</f>
        <v>79667820634</v>
      </c>
      <c r="F109" s="68">
        <f t="shared" si="2"/>
        <v>0</v>
      </c>
      <c r="G109" s="22">
        <v>79667820634</v>
      </c>
      <c r="H109" s="22"/>
      <c r="I109" s="22"/>
      <c r="J109" s="20"/>
      <c r="K109" s="20"/>
      <c r="L109" s="20"/>
      <c r="M109" s="20"/>
      <c r="N109" s="20"/>
    </row>
    <row r="110" spans="1:14" s="23" customFormat="1" ht="30">
      <c r="A110" s="36">
        <v>5</v>
      </c>
      <c r="B110" s="40" t="s">
        <v>160</v>
      </c>
      <c r="C110" s="41">
        <v>20</v>
      </c>
      <c r="D110" s="117">
        <f>+D108-D109</f>
        <v>14919186228</v>
      </c>
      <c r="E110" s="117">
        <f>+E108-E109</f>
        <v>14919186228</v>
      </c>
      <c r="F110" s="68">
        <f t="shared" si="2"/>
        <v>0</v>
      </c>
      <c r="G110" s="22">
        <v>14919186228</v>
      </c>
      <c r="H110" s="22"/>
      <c r="I110" s="22"/>
      <c r="J110" s="20"/>
      <c r="K110" s="20"/>
      <c r="L110" s="20"/>
      <c r="M110" s="20"/>
      <c r="N110" s="20"/>
    </row>
    <row r="111" spans="1:14" s="23" customFormat="1" ht="16.5">
      <c r="A111" s="36">
        <v>6</v>
      </c>
      <c r="B111" s="40" t="s">
        <v>161</v>
      </c>
      <c r="C111" s="41">
        <v>21</v>
      </c>
      <c r="D111" s="118">
        <v>69519521</v>
      </c>
      <c r="E111" s="117">
        <f>+D111</f>
        <v>69519521</v>
      </c>
      <c r="F111" s="68">
        <f t="shared" si="2"/>
        <v>0</v>
      </c>
      <c r="G111" s="22">
        <v>69519521</v>
      </c>
      <c r="H111" s="22"/>
      <c r="I111" s="22"/>
      <c r="J111" s="20"/>
      <c r="K111" s="20"/>
      <c r="L111" s="20"/>
      <c r="M111" s="20"/>
      <c r="N111" s="20"/>
    </row>
    <row r="112" spans="1:14" s="23" customFormat="1" ht="16.5">
      <c r="A112" s="36">
        <v>7</v>
      </c>
      <c r="B112" s="40" t="s">
        <v>162</v>
      </c>
      <c r="C112" s="41">
        <v>22</v>
      </c>
      <c r="D112" s="117">
        <v>5865600509</v>
      </c>
      <c r="E112" s="117">
        <f>+D112</f>
        <v>5865600509</v>
      </c>
      <c r="F112" s="68">
        <f t="shared" si="2"/>
        <v>0</v>
      </c>
      <c r="G112" s="22">
        <v>5865600509</v>
      </c>
      <c r="H112" s="22"/>
      <c r="I112" s="22"/>
      <c r="J112" s="20"/>
      <c r="K112" s="20"/>
      <c r="L112" s="20"/>
      <c r="M112" s="20"/>
      <c r="N112" s="20"/>
    </row>
    <row r="113" spans="1:14" s="23" customFormat="1" ht="16.5">
      <c r="A113" s="36"/>
      <c r="B113" s="44" t="s">
        <v>163</v>
      </c>
      <c r="C113" s="41">
        <v>23</v>
      </c>
      <c r="D113" s="117">
        <f>+D112</f>
        <v>5865600509</v>
      </c>
      <c r="E113" s="117">
        <f>+E112</f>
        <v>5865600509</v>
      </c>
      <c r="F113" s="68">
        <f t="shared" si="2"/>
        <v>0</v>
      </c>
      <c r="G113" s="22">
        <v>5865600509</v>
      </c>
      <c r="H113" s="22"/>
      <c r="I113" s="22"/>
      <c r="J113" s="20"/>
      <c r="K113" s="20"/>
      <c r="L113" s="20"/>
      <c r="M113" s="20"/>
      <c r="N113" s="20"/>
    </row>
    <row r="114" spans="1:14" s="23" customFormat="1" ht="16.5">
      <c r="A114" s="36">
        <v>9</v>
      </c>
      <c r="B114" s="40" t="s">
        <v>164</v>
      </c>
      <c r="C114" s="41">
        <v>24</v>
      </c>
      <c r="D114" s="117">
        <v>0</v>
      </c>
      <c r="E114" s="117"/>
      <c r="F114" s="70"/>
      <c r="G114" s="22"/>
      <c r="H114" s="22"/>
      <c r="I114" s="22"/>
      <c r="J114" s="20"/>
      <c r="K114" s="20"/>
      <c r="L114" s="20"/>
      <c r="M114" s="20"/>
      <c r="N114" s="20"/>
    </row>
    <row r="115" spans="1:14" s="23" customFormat="1" ht="16.5">
      <c r="A115" s="36">
        <v>10</v>
      </c>
      <c r="B115" s="40" t="s">
        <v>165</v>
      </c>
      <c r="C115" s="41">
        <v>25</v>
      </c>
      <c r="D115" s="117">
        <v>4961627511</v>
      </c>
      <c r="E115" s="117">
        <f>+D115</f>
        <v>4961627511</v>
      </c>
      <c r="F115" s="68">
        <f aca="true" t="shared" si="3" ref="F115:F123">+E115-D115</f>
        <v>0</v>
      </c>
      <c r="G115" s="22">
        <v>4961627511</v>
      </c>
      <c r="H115" s="22"/>
      <c r="I115" s="22"/>
      <c r="J115" s="20"/>
      <c r="K115" s="20"/>
      <c r="L115" s="20"/>
      <c r="M115" s="20"/>
      <c r="N115" s="20"/>
    </row>
    <row r="116" spans="1:14" s="23" customFormat="1" ht="30">
      <c r="A116" s="36">
        <v>11</v>
      </c>
      <c r="B116" s="40" t="s">
        <v>166</v>
      </c>
      <c r="C116" s="41">
        <v>30</v>
      </c>
      <c r="D116" s="117">
        <f>+D110+D111-D112-D114-D115</f>
        <v>4161477729</v>
      </c>
      <c r="E116" s="117">
        <f>+E110+(E111-E112)-(E114+E115)</f>
        <v>4161477729</v>
      </c>
      <c r="F116" s="68">
        <f t="shared" si="3"/>
        <v>0</v>
      </c>
      <c r="G116" s="22">
        <v>4161477729</v>
      </c>
      <c r="H116" s="22"/>
      <c r="I116" s="22"/>
      <c r="J116" s="20"/>
      <c r="K116" s="20"/>
      <c r="L116" s="20"/>
      <c r="M116" s="20"/>
      <c r="N116" s="20"/>
    </row>
    <row r="117" spans="1:14" s="23" customFormat="1" ht="16.5">
      <c r="A117" s="36">
        <v>12</v>
      </c>
      <c r="B117" s="40" t="s">
        <v>167</v>
      </c>
      <c r="C117" s="41">
        <v>31</v>
      </c>
      <c r="D117" s="118">
        <v>96076311</v>
      </c>
      <c r="E117" s="118">
        <f>+D117</f>
        <v>96076311</v>
      </c>
      <c r="F117" s="68">
        <f t="shared" si="3"/>
        <v>0</v>
      </c>
      <c r="G117" s="22">
        <v>96076311</v>
      </c>
      <c r="H117" s="22"/>
      <c r="I117" s="22"/>
      <c r="J117" s="20"/>
      <c r="K117" s="20"/>
      <c r="L117" s="20"/>
      <c r="M117" s="20"/>
      <c r="N117" s="20"/>
    </row>
    <row r="118" spans="1:14" s="23" customFormat="1" ht="16.5">
      <c r="A118" s="36">
        <v>13</v>
      </c>
      <c r="B118" s="40" t="s">
        <v>168</v>
      </c>
      <c r="C118" s="41">
        <v>32</v>
      </c>
      <c r="D118" s="118">
        <v>159213548</v>
      </c>
      <c r="E118" s="118">
        <f>+D118</f>
        <v>159213548</v>
      </c>
      <c r="F118" s="68">
        <f t="shared" si="3"/>
        <v>0</v>
      </c>
      <c r="G118" s="22">
        <v>159213548</v>
      </c>
      <c r="H118" s="22"/>
      <c r="I118" s="22"/>
      <c r="J118" s="20"/>
      <c r="K118" s="20"/>
      <c r="L118" s="20"/>
      <c r="M118" s="20"/>
      <c r="N118" s="20"/>
    </row>
    <row r="119" spans="1:14" s="23" customFormat="1" ht="16.5">
      <c r="A119" s="36">
        <v>14</v>
      </c>
      <c r="B119" s="40" t="s">
        <v>169</v>
      </c>
      <c r="C119" s="41">
        <v>40</v>
      </c>
      <c r="D119" s="118">
        <f>+D117-D118</f>
        <v>-63137237</v>
      </c>
      <c r="E119" s="118">
        <f>+E117-E118</f>
        <v>-63137237</v>
      </c>
      <c r="F119" s="68">
        <f t="shared" si="3"/>
        <v>0</v>
      </c>
      <c r="G119" s="22">
        <v>-63137237</v>
      </c>
      <c r="H119" s="22"/>
      <c r="I119" s="22"/>
      <c r="J119" s="20"/>
      <c r="K119" s="20"/>
      <c r="L119" s="20"/>
      <c r="M119" s="20"/>
      <c r="N119" s="20"/>
    </row>
    <row r="120" spans="1:14" s="23" customFormat="1" ht="30">
      <c r="A120" s="36">
        <v>15</v>
      </c>
      <c r="B120" s="40" t="s">
        <v>170</v>
      </c>
      <c r="C120" s="41">
        <v>50</v>
      </c>
      <c r="D120" s="118">
        <f>+D116+D119</f>
        <v>4098340492</v>
      </c>
      <c r="E120" s="118">
        <f>+E116+E119</f>
        <v>4098340492</v>
      </c>
      <c r="F120" s="68">
        <f t="shared" si="3"/>
        <v>0</v>
      </c>
      <c r="G120" s="22">
        <v>4098340492</v>
      </c>
      <c r="H120" s="22"/>
      <c r="I120" s="22"/>
      <c r="J120" s="20"/>
      <c r="K120" s="20"/>
      <c r="L120" s="20"/>
      <c r="M120" s="20"/>
      <c r="N120" s="20"/>
    </row>
    <row r="121" spans="1:14" s="23" customFormat="1" ht="16.5">
      <c r="A121" s="36">
        <v>16</v>
      </c>
      <c r="B121" s="40" t="s">
        <v>171</v>
      </c>
      <c r="C121" s="41">
        <v>51</v>
      </c>
      <c r="D121" s="118">
        <v>1038171232</v>
      </c>
      <c r="E121" s="118">
        <f>+D121</f>
        <v>1038171232</v>
      </c>
      <c r="F121" s="68">
        <f t="shared" si="3"/>
        <v>0</v>
      </c>
      <c r="G121" s="22">
        <v>1038171232</v>
      </c>
      <c r="H121" s="22"/>
      <c r="I121" s="22"/>
      <c r="J121" s="20"/>
      <c r="K121" s="20"/>
      <c r="L121" s="20"/>
      <c r="M121" s="20"/>
      <c r="N121" s="20"/>
    </row>
    <row r="122" spans="1:14" s="23" customFormat="1" ht="30">
      <c r="A122" s="36">
        <v>17</v>
      </c>
      <c r="B122" s="40" t="s">
        <v>172</v>
      </c>
      <c r="C122" s="41">
        <v>60</v>
      </c>
      <c r="D122" s="118">
        <f>+D120-D121</f>
        <v>3060169260</v>
      </c>
      <c r="E122" s="118">
        <f>+E120-E121</f>
        <v>3060169260</v>
      </c>
      <c r="F122" s="68">
        <f t="shared" si="3"/>
        <v>0</v>
      </c>
      <c r="G122" s="19">
        <v>3060169260</v>
      </c>
      <c r="H122" s="19"/>
      <c r="I122" s="19"/>
      <c r="J122" s="20"/>
      <c r="K122" s="20"/>
      <c r="L122" s="20"/>
      <c r="M122" s="20"/>
      <c r="N122" s="20"/>
    </row>
    <row r="123" spans="1:14" s="23" customFormat="1" ht="16.5">
      <c r="A123" s="71">
        <v>18</v>
      </c>
      <c r="B123" s="72" t="s">
        <v>173</v>
      </c>
      <c r="C123" s="73">
        <v>70</v>
      </c>
      <c r="D123" s="119">
        <f>+ROUND(D122/G123,0)</f>
        <v>3060</v>
      </c>
      <c r="E123" s="119">
        <f>+ROUND(E122/G123,0)</f>
        <v>3060</v>
      </c>
      <c r="F123" s="68">
        <f t="shared" si="3"/>
        <v>0</v>
      </c>
      <c r="G123" s="1">
        <v>1000000</v>
      </c>
      <c r="H123" s="74" t="s">
        <v>178</v>
      </c>
      <c r="I123" s="19"/>
      <c r="J123" s="20"/>
      <c r="K123" s="20"/>
      <c r="L123" s="20"/>
      <c r="M123" s="20"/>
      <c r="N123" s="20"/>
    </row>
    <row r="124" spans="1:14" s="23" customFormat="1" ht="15.75" customHeight="1">
      <c r="A124" s="75"/>
      <c r="B124" s="76"/>
      <c r="C124" s="77"/>
      <c r="D124" s="120"/>
      <c r="E124" s="120"/>
      <c r="F124" s="78"/>
      <c r="G124" s="22"/>
      <c r="H124" s="22"/>
      <c r="I124" s="22"/>
      <c r="J124" s="20"/>
      <c r="K124" s="20"/>
      <c r="L124" s="20"/>
      <c r="M124" s="20"/>
      <c r="N124" s="20"/>
    </row>
    <row r="125" spans="1:14" s="23" customFormat="1" ht="21" customHeight="1">
      <c r="A125" s="195" t="s">
        <v>174</v>
      </c>
      <c r="B125" s="196"/>
      <c r="C125" s="196"/>
      <c r="D125" s="196"/>
      <c r="E125" s="196"/>
      <c r="F125" s="197"/>
      <c r="G125" s="22"/>
      <c r="H125" s="22"/>
      <c r="I125" s="22"/>
      <c r="J125" s="20"/>
      <c r="K125" s="20"/>
      <c r="L125" s="20"/>
      <c r="M125" s="20"/>
      <c r="N125" s="20"/>
    </row>
    <row r="126" spans="1:14" s="23" customFormat="1" ht="33" customHeight="1">
      <c r="A126" s="79" t="s">
        <v>12</v>
      </c>
      <c r="B126" s="79" t="s">
        <v>179</v>
      </c>
      <c r="C126" s="80" t="s">
        <v>175</v>
      </c>
      <c r="D126" s="121" t="s">
        <v>176</v>
      </c>
      <c r="E126" s="156" t="s">
        <v>177</v>
      </c>
      <c r="F126" s="157"/>
      <c r="G126" s="22" t="s">
        <v>177</v>
      </c>
      <c r="H126" s="22"/>
      <c r="I126" s="22"/>
      <c r="J126" s="20"/>
      <c r="K126" s="20"/>
      <c r="L126" s="20"/>
      <c r="M126" s="20"/>
      <c r="N126" s="20"/>
    </row>
    <row r="127" spans="1:14" s="23" customFormat="1" ht="16.5">
      <c r="A127" s="81" t="s">
        <v>13</v>
      </c>
      <c r="B127" s="82" t="s">
        <v>180</v>
      </c>
      <c r="C127" s="83"/>
      <c r="D127" s="122"/>
      <c r="E127" s="164"/>
      <c r="F127" s="165"/>
      <c r="G127" s="22"/>
      <c r="H127" s="22"/>
      <c r="I127" s="22"/>
      <c r="J127" s="20"/>
      <c r="K127" s="20"/>
      <c r="L127" s="20"/>
      <c r="M127" s="20"/>
      <c r="N127" s="20"/>
    </row>
    <row r="128" spans="1:14" s="23" customFormat="1" ht="16.5">
      <c r="A128" s="84" t="s">
        <v>11</v>
      </c>
      <c r="B128" s="85" t="s">
        <v>181</v>
      </c>
      <c r="C128" s="43" t="s">
        <v>17</v>
      </c>
      <c r="D128" s="123">
        <f>+D51/D71</f>
        <v>0.11700549290498352</v>
      </c>
      <c r="E128" s="160"/>
      <c r="F128" s="161"/>
      <c r="G128" s="22"/>
      <c r="H128" s="22"/>
      <c r="I128" s="22"/>
      <c r="J128" s="20"/>
      <c r="K128" s="20"/>
      <c r="L128" s="20"/>
      <c r="M128" s="20"/>
      <c r="N128" s="20"/>
    </row>
    <row r="129" spans="1:14" s="23" customFormat="1" ht="16.5">
      <c r="A129" s="84" t="s">
        <v>11</v>
      </c>
      <c r="B129" s="85" t="s">
        <v>182</v>
      </c>
      <c r="C129" s="43" t="s">
        <v>17</v>
      </c>
      <c r="D129" s="123">
        <f>+D30/D71</f>
        <v>0.8829945070950165</v>
      </c>
      <c r="E129" s="160"/>
      <c r="F129" s="161"/>
      <c r="G129" s="22"/>
      <c r="H129" s="22"/>
      <c r="I129" s="22"/>
      <c r="J129" s="20"/>
      <c r="K129" s="20"/>
      <c r="L129" s="20"/>
      <c r="M129" s="20"/>
      <c r="N129" s="20"/>
    </row>
    <row r="130" spans="1:14" s="23" customFormat="1" ht="16.5">
      <c r="A130" s="87" t="s">
        <v>18</v>
      </c>
      <c r="B130" s="88" t="s">
        <v>183</v>
      </c>
      <c r="C130" s="43"/>
      <c r="D130" s="123"/>
      <c r="E130" s="160"/>
      <c r="F130" s="161"/>
      <c r="G130" s="22"/>
      <c r="H130" s="22"/>
      <c r="I130" s="22"/>
      <c r="J130" s="20"/>
      <c r="K130" s="20"/>
      <c r="L130" s="20"/>
      <c r="M130" s="20"/>
      <c r="N130" s="20"/>
    </row>
    <row r="131" spans="1:14" s="23" customFormat="1" ht="16.5">
      <c r="A131" s="84"/>
      <c r="B131" s="85" t="s">
        <v>184</v>
      </c>
      <c r="C131" s="43" t="s">
        <v>17</v>
      </c>
      <c r="D131" s="123">
        <f>+D73/D101</f>
        <v>0.8853723428995178</v>
      </c>
      <c r="E131" s="160"/>
      <c r="F131" s="161"/>
      <c r="G131" s="22"/>
      <c r="H131" s="22"/>
      <c r="I131" s="22"/>
      <c r="J131" s="20"/>
      <c r="K131" s="20"/>
      <c r="L131" s="20"/>
      <c r="M131" s="20"/>
      <c r="N131" s="20"/>
    </row>
    <row r="132" spans="1:14" s="23" customFormat="1" ht="16.5">
      <c r="A132" s="84"/>
      <c r="B132" s="85" t="s">
        <v>185</v>
      </c>
      <c r="C132" s="43" t="s">
        <v>17</v>
      </c>
      <c r="D132" s="123">
        <f>+D89/D101</f>
        <v>0.11462765710048216</v>
      </c>
      <c r="E132" s="160"/>
      <c r="F132" s="161"/>
      <c r="G132" s="22"/>
      <c r="H132" s="22"/>
      <c r="I132" s="22"/>
      <c r="J132" s="20"/>
      <c r="K132" s="20"/>
      <c r="L132" s="20"/>
      <c r="M132" s="20"/>
      <c r="N132" s="20"/>
    </row>
    <row r="133" spans="1:14" s="23" customFormat="1" ht="16.5">
      <c r="A133" s="87" t="s">
        <v>19</v>
      </c>
      <c r="B133" s="88" t="s">
        <v>186</v>
      </c>
      <c r="C133" s="89"/>
      <c r="D133" s="118"/>
      <c r="E133" s="160"/>
      <c r="F133" s="161"/>
      <c r="G133" s="22"/>
      <c r="H133" s="22"/>
      <c r="I133" s="22"/>
      <c r="J133" s="20"/>
      <c r="K133" s="20"/>
      <c r="L133" s="20"/>
      <c r="M133" s="20"/>
      <c r="N133" s="20"/>
    </row>
    <row r="134" spans="1:14" s="23" customFormat="1" ht="30">
      <c r="A134" s="84" t="s">
        <v>11</v>
      </c>
      <c r="B134" s="85" t="s">
        <v>187</v>
      </c>
      <c r="C134" s="43" t="s">
        <v>199</v>
      </c>
      <c r="D134" s="118">
        <f>+D71/D73</f>
        <v>0.9329655578820979</v>
      </c>
      <c r="E134" s="170" t="s">
        <v>200</v>
      </c>
      <c r="F134" s="171"/>
      <c r="G134" s="22"/>
      <c r="H134" s="22"/>
      <c r="I134" s="22"/>
      <c r="J134" s="20"/>
      <c r="K134" s="20"/>
      <c r="L134" s="20"/>
      <c r="M134" s="20"/>
      <c r="N134" s="20"/>
    </row>
    <row r="135" spans="1:14" s="23" customFormat="1" ht="30" customHeight="1">
      <c r="A135" s="84" t="s">
        <v>11</v>
      </c>
      <c r="B135" s="85" t="s">
        <v>188</v>
      </c>
      <c r="C135" s="43" t="s">
        <v>199</v>
      </c>
      <c r="D135" s="118">
        <f>+D30/D74</f>
        <v>0.9560735215148847</v>
      </c>
      <c r="E135" s="170" t="s">
        <v>201</v>
      </c>
      <c r="F135" s="171"/>
      <c r="G135" s="2">
        <f>+D30-D74</f>
        <v>-5865278925</v>
      </c>
      <c r="H135" s="90"/>
      <c r="I135" s="22"/>
      <c r="J135" s="20"/>
      <c r="K135" s="20"/>
      <c r="L135" s="20"/>
      <c r="M135" s="20"/>
      <c r="N135" s="20"/>
    </row>
    <row r="136" spans="1:14" s="23" customFormat="1" ht="45">
      <c r="A136" s="84" t="s">
        <v>11</v>
      </c>
      <c r="B136" s="85" t="s">
        <v>189</v>
      </c>
      <c r="C136" s="43" t="s">
        <v>199</v>
      </c>
      <c r="D136" s="118">
        <f>+D31/D74</f>
        <v>0.03341826890387196</v>
      </c>
      <c r="E136" s="170" t="s">
        <v>202</v>
      </c>
      <c r="F136" s="171"/>
      <c r="G136" s="22"/>
      <c r="H136" s="22"/>
      <c r="I136" s="22"/>
      <c r="J136" s="20"/>
      <c r="K136" s="20"/>
      <c r="L136" s="20"/>
      <c r="M136" s="20"/>
      <c r="N136" s="20"/>
    </row>
    <row r="137" spans="1:14" s="23" customFormat="1" ht="16.5">
      <c r="A137" s="87" t="s">
        <v>20</v>
      </c>
      <c r="B137" s="88" t="s">
        <v>190</v>
      </c>
      <c r="C137" s="88"/>
      <c r="D137" s="118"/>
      <c r="E137" s="160"/>
      <c r="F137" s="161"/>
      <c r="G137" s="22"/>
      <c r="H137" s="22"/>
      <c r="I137" s="22"/>
      <c r="J137" s="20"/>
      <c r="K137" s="20"/>
      <c r="L137" s="20"/>
      <c r="M137" s="20"/>
      <c r="N137" s="20"/>
    </row>
    <row r="138" spans="1:14" s="23" customFormat="1" ht="30">
      <c r="A138" s="84" t="s">
        <v>11</v>
      </c>
      <c r="B138" s="85" t="s">
        <v>191</v>
      </c>
      <c r="C138" s="43" t="s">
        <v>17</v>
      </c>
      <c r="D138" s="123">
        <f>+D120/(D106+D111)</f>
        <v>0.04329696692457593</v>
      </c>
      <c r="E138" s="160"/>
      <c r="F138" s="161"/>
      <c r="G138" s="22"/>
      <c r="H138" s="22"/>
      <c r="I138" s="22"/>
      <c r="J138" s="20"/>
      <c r="K138" s="20"/>
      <c r="L138" s="20"/>
      <c r="M138" s="20"/>
      <c r="N138" s="20"/>
    </row>
    <row r="139" spans="1:14" s="23" customFormat="1" ht="16.5">
      <c r="A139" s="84" t="s">
        <v>11</v>
      </c>
      <c r="B139" s="85" t="s">
        <v>192</v>
      </c>
      <c r="C139" s="43" t="s">
        <v>17</v>
      </c>
      <c r="D139" s="123">
        <f>+D122/D71</f>
        <v>0.0211665402943099</v>
      </c>
      <c r="E139" s="160"/>
      <c r="F139" s="161"/>
      <c r="G139" s="22"/>
      <c r="H139" s="22"/>
      <c r="I139" s="22"/>
      <c r="J139" s="20"/>
      <c r="K139" s="20"/>
      <c r="L139" s="20"/>
      <c r="M139" s="20"/>
      <c r="N139" s="20"/>
    </row>
    <row r="140" spans="1:14" s="23" customFormat="1" ht="30">
      <c r="A140" s="84" t="s">
        <v>11</v>
      </c>
      <c r="B140" s="85" t="s">
        <v>193</v>
      </c>
      <c r="C140" s="43" t="s">
        <v>17</v>
      </c>
      <c r="D140" s="123">
        <f>+D122/D89</f>
        <v>0.15252886006096597</v>
      </c>
      <c r="E140" s="160"/>
      <c r="F140" s="161"/>
      <c r="G140" s="22"/>
      <c r="H140" s="22"/>
      <c r="I140" s="22"/>
      <c r="J140" s="20"/>
      <c r="K140" s="20"/>
      <c r="L140" s="20"/>
      <c r="M140" s="20"/>
      <c r="N140" s="20"/>
    </row>
    <row r="141" spans="1:14" s="23" customFormat="1" ht="16.5">
      <c r="A141" s="87" t="s">
        <v>21</v>
      </c>
      <c r="B141" s="88" t="s">
        <v>194</v>
      </c>
      <c r="C141" s="89"/>
      <c r="D141" s="118"/>
      <c r="E141" s="160"/>
      <c r="F141" s="161"/>
      <c r="G141" s="1" t="s">
        <v>22</v>
      </c>
      <c r="H141" s="1" t="s">
        <v>23</v>
      </c>
      <c r="I141" s="19" t="s">
        <v>24</v>
      </c>
      <c r="J141" s="20" t="s">
        <v>26</v>
      </c>
      <c r="K141" s="20"/>
      <c r="L141" s="20"/>
      <c r="M141" s="20"/>
      <c r="N141" s="20"/>
    </row>
    <row r="142" spans="1:14" s="23" customFormat="1" ht="30">
      <c r="A142" s="84" t="s">
        <v>11</v>
      </c>
      <c r="B142" s="85" t="s">
        <v>195</v>
      </c>
      <c r="C142" s="43" t="s">
        <v>204</v>
      </c>
      <c r="D142" s="118">
        <f>+D106/I142</f>
        <v>0.6850628386482354</v>
      </c>
      <c r="E142" s="160"/>
      <c r="F142" s="161"/>
      <c r="G142" s="1">
        <v>121884461943</v>
      </c>
      <c r="H142" s="1">
        <v>154256649575</v>
      </c>
      <c r="I142" s="19">
        <f>+(G142+H142)/2</f>
        <v>138070555759</v>
      </c>
      <c r="J142" s="20"/>
      <c r="K142" s="20"/>
      <c r="L142" s="20"/>
      <c r="M142" s="20"/>
      <c r="N142" s="20"/>
    </row>
    <row r="143" spans="1:14" s="23" customFormat="1" ht="43.5" customHeight="1">
      <c r="A143" s="84" t="s">
        <v>11</v>
      </c>
      <c r="B143" s="85" t="s">
        <v>196</v>
      </c>
      <c r="C143" s="43" t="s">
        <v>205</v>
      </c>
      <c r="D143" s="118">
        <f>360/D142</f>
        <v>525.4992384499374</v>
      </c>
      <c r="E143" s="160"/>
      <c r="F143" s="161"/>
      <c r="G143" s="22"/>
      <c r="H143" s="22"/>
      <c r="I143" s="22"/>
      <c r="J143" s="20"/>
      <c r="K143" s="20"/>
      <c r="L143" s="20"/>
      <c r="M143" s="20"/>
      <c r="N143" s="20"/>
    </row>
    <row r="144" spans="1:14" s="23" customFormat="1" ht="16.5">
      <c r="A144" s="91" t="s">
        <v>25</v>
      </c>
      <c r="B144" s="92" t="s">
        <v>197</v>
      </c>
      <c r="C144" s="93"/>
      <c r="D144" s="124"/>
      <c r="E144" s="160"/>
      <c r="F144" s="161"/>
      <c r="G144" s="22"/>
      <c r="H144" s="22"/>
      <c r="I144" s="22"/>
      <c r="J144" s="20"/>
      <c r="K144" s="20"/>
      <c r="L144" s="20"/>
      <c r="M144" s="20"/>
      <c r="N144" s="20"/>
    </row>
    <row r="145" spans="1:14" s="23" customFormat="1" ht="45">
      <c r="A145" s="94" t="s">
        <v>11</v>
      </c>
      <c r="B145" s="95" t="s">
        <v>198</v>
      </c>
      <c r="C145" s="96" t="s">
        <v>199</v>
      </c>
      <c r="D145" s="119">
        <f>+(D71-D73)/(D90+D93)</f>
        <v>-0.6891505626547424</v>
      </c>
      <c r="E145" s="168" t="s">
        <v>203</v>
      </c>
      <c r="F145" s="169"/>
      <c r="G145" s="22"/>
      <c r="H145" s="22"/>
      <c r="I145" s="22"/>
      <c r="J145" s="20"/>
      <c r="K145" s="20"/>
      <c r="L145" s="20"/>
      <c r="M145" s="20"/>
      <c r="N145" s="20"/>
    </row>
    <row r="146" spans="1:14" s="23" customFormat="1" ht="10.5" customHeight="1">
      <c r="A146" s="97"/>
      <c r="B146" s="98"/>
      <c r="C146" s="99"/>
      <c r="D146" s="125"/>
      <c r="E146" s="126"/>
      <c r="F146" s="100"/>
      <c r="G146" s="22"/>
      <c r="H146" s="22"/>
      <c r="I146" s="22"/>
      <c r="J146" s="20"/>
      <c r="K146" s="20"/>
      <c r="L146" s="20"/>
      <c r="M146" s="20"/>
      <c r="N146" s="20"/>
    </row>
    <row r="147" spans="1:14" s="21" customFormat="1" ht="16.5">
      <c r="A147" s="5"/>
      <c r="B147" s="7" t="s">
        <v>36</v>
      </c>
      <c r="C147" s="7"/>
      <c r="D147" s="127"/>
      <c r="E147" s="127"/>
      <c r="F147" s="7"/>
      <c r="G147" s="19"/>
      <c r="H147" s="19"/>
      <c r="I147" s="19"/>
      <c r="J147" s="20"/>
      <c r="K147" s="20"/>
      <c r="L147" s="20"/>
      <c r="M147" s="20"/>
      <c r="N147" s="20"/>
    </row>
    <row r="148" spans="1:14" s="21" customFormat="1" ht="51.75" customHeight="1">
      <c r="A148" s="5"/>
      <c r="B148" s="193" t="s">
        <v>53</v>
      </c>
      <c r="C148" s="193"/>
      <c r="D148" s="193"/>
      <c r="E148" s="193"/>
      <c r="F148" s="193"/>
      <c r="G148" s="19"/>
      <c r="H148" s="19"/>
      <c r="I148" s="19"/>
      <c r="J148" s="20"/>
      <c r="K148" s="20"/>
      <c r="L148" s="20"/>
      <c r="M148" s="20"/>
      <c r="N148" s="20"/>
    </row>
    <row r="149" spans="1:14" s="21" customFormat="1" ht="33.75" customHeight="1">
      <c r="A149" s="5"/>
      <c r="B149" s="193" t="s">
        <v>54</v>
      </c>
      <c r="C149" s="193"/>
      <c r="D149" s="193"/>
      <c r="E149" s="193"/>
      <c r="F149" s="193"/>
      <c r="G149" s="19"/>
      <c r="H149" s="19"/>
      <c r="I149" s="19"/>
      <c r="J149" s="20"/>
      <c r="K149" s="20"/>
      <c r="L149" s="20"/>
      <c r="M149" s="20"/>
      <c r="N149" s="20"/>
    </row>
    <row r="150" spans="1:14" s="21" customFormat="1" ht="16.5">
      <c r="A150" s="5"/>
      <c r="B150" s="193" t="s">
        <v>37</v>
      </c>
      <c r="C150" s="193"/>
      <c r="D150" s="193"/>
      <c r="E150" s="193"/>
      <c r="F150" s="193"/>
      <c r="G150" s="19"/>
      <c r="H150" s="19"/>
      <c r="I150" s="19"/>
      <c r="J150" s="20"/>
      <c r="K150" s="20"/>
      <c r="L150" s="20"/>
      <c r="M150" s="20"/>
      <c r="N150" s="20"/>
    </row>
    <row r="151" spans="1:14" s="21" customFormat="1" ht="35.25" customHeight="1">
      <c r="A151" s="5"/>
      <c r="B151" s="193" t="s">
        <v>38</v>
      </c>
      <c r="C151" s="193"/>
      <c r="D151" s="193"/>
      <c r="E151" s="193"/>
      <c r="F151" s="193"/>
      <c r="G151" s="19"/>
      <c r="H151" s="19"/>
      <c r="I151" s="19"/>
      <c r="J151" s="20"/>
      <c r="K151" s="20"/>
      <c r="L151" s="20"/>
      <c r="M151" s="20"/>
      <c r="N151" s="20"/>
    </row>
    <row r="152" spans="1:14" s="21" customFormat="1" ht="16.5">
      <c r="A152" s="5"/>
      <c r="B152" s="193" t="s">
        <v>39</v>
      </c>
      <c r="C152" s="193"/>
      <c r="D152" s="193"/>
      <c r="E152" s="193"/>
      <c r="F152" s="193"/>
      <c r="G152" s="19"/>
      <c r="H152" s="19"/>
      <c r="I152" s="19"/>
      <c r="J152" s="20"/>
      <c r="K152" s="20"/>
      <c r="L152" s="20"/>
      <c r="M152" s="20"/>
      <c r="N152" s="20"/>
    </row>
    <row r="153" spans="1:14" s="21" customFormat="1" ht="34.5" customHeight="1">
      <c r="A153" s="5"/>
      <c r="B153" s="193" t="s">
        <v>40</v>
      </c>
      <c r="C153" s="193"/>
      <c r="D153" s="193"/>
      <c r="E153" s="193"/>
      <c r="F153" s="193"/>
      <c r="G153" s="19"/>
      <c r="H153" s="19"/>
      <c r="I153" s="19"/>
      <c r="J153" s="20"/>
      <c r="K153" s="20"/>
      <c r="L153" s="20"/>
      <c r="M153" s="20"/>
      <c r="N153" s="20"/>
    </row>
    <row r="154" spans="1:14" s="21" customFormat="1" ht="16.5">
      <c r="A154" s="5"/>
      <c r="B154" s="193" t="s">
        <v>42</v>
      </c>
      <c r="C154" s="193"/>
      <c r="D154" s="193"/>
      <c r="E154" s="193"/>
      <c r="F154" s="193"/>
      <c r="G154" s="19"/>
      <c r="H154" s="19"/>
      <c r="I154" s="19"/>
      <c r="J154" s="20"/>
      <c r="K154" s="20"/>
      <c r="L154" s="20"/>
      <c r="M154" s="20"/>
      <c r="N154" s="20"/>
    </row>
    <row r="155" spans="1:14" s="21" customFormat="1" ht="16.5">
      <c r="A155" s="5"/>
      <c r="B155" s="193" t="s">
        <v>43</v>
      </c>
      <c r="C155" s="193"/>
      <c r="D155" s="193"/>
      <c r="E155" s="193"/>
      <c r="F155" s="193"/>
      <c r="G155" s="19"/>
      <c r="H155" s="19"/>
      <c r="I155" s="19"/>
      <c r="J155" s="20"/>
      <c r="K155" s="20"/>
      <c r="L155" s="20"/>
      <c r="M155" s="20"/>
      <c r="N155" s="20"/>
    </row>
    <row r="156" spans="1:14" s="21" customFormat="1" ht="34.5" customHeight="1">
      <c r="A156" s="5"/>
      <c r="B156" s="193" t="s">
        <v>41</v>
      </c>
      <c r="C156" s="193"/>
      <c r="D156" s="193"/>
      <c r="E156" s="193"/>
      <c r="F156" s="193"/>
      <c r="G156" s="19"/>
      <c r="H156" s="19"/>
      <c r="I156" s="19"/>
      <c r="J156" s="20"/>
      <c r="K156" s="20"/>
      <c r="L156" s="20"/>
      <c r="M156" s="20"/>
      <c r="N156" s="20"/>
    </row>
    <row r="157" spans="1:14" s="21" customFormat="1" ht="50.25" customHeight="1">
      <c r="A157" s="5"/>
      <c r="B157" s="193" t="s">
        <v>44</v>
      </c>
      <c r="C157" s="193"/>
      <c r="D157" s="193"/>
      <c r="E157" s="193"/>
      <c r="F157" s="193"/>
      <c r="G157" s="19"/>
      <c r="H157" s="19"/>
      <c r="I157" s="19"/>
      <c r="J157" s="20"/>
      <c r="K157" s="20"/>
      <c r="L157" s="20"/>
      <c r="M157" s="20"/>
      <c r="N157" s="20"/>
    </row>
    <row r="158" spans="1:14" s="21" customFormat="1" ht="16.5">
      <c r="A158" s="5"/>
      <c r="B158" s="193" t="s">
        <v>45</v>
      </c>
      <c r="C158" s="193"/>
      <c r="D158" s="193"/>
      <c r="E158" s="193"/>
      <c r="F158" s="193"/>
      <c r="G158" s="19"/>
      <c r="H158" s="19"/>
      <c r="I158" s="19"/>
      <c r="J158" s="20"/>
      <c r="K158" s="20"/>
      <c r="L158" s="20"/>
      <c r="M158" s="20"/>
      <c r="N158" s="20"/>
    </row>
    <row r="159" spans="1:14" s="21" customFormat="1" ht="54" customHeight="1">
      <c r="A159" s="5"/>
      <c r="B159" s="193" t="s">
        <v>46</v>
      </c>
      <c r="C159" s="193"/>
      <c r="D159" s="193"/>
      <c r="E159" s="193"/>
      <c r="F159" s="193"/>
      <c r="G159" s="19"/>
      <c r="H159" s="19"/>
      <c r="I159" s="19"/>
      <c r="J159" s="20"/>
      <c r="K159" s="20"/>
      <c r="L159" s="20"/>
      <c r="M159" s="20"/>
      <c r="N159" s="20"/>
    </row>
    <row r="160" spans="1:14" s="21" customFormat="1" ht="10.5" customHeight="1">
      <c r="A160" s="5"/>
      <c r="B160" s="6"/>
      <c r="C160" s="6"/>
      <c r="D160" s="128"/>
      <c r="E160" s="128"/>
      <c r="F160" s="6"/>
      <c r="G160" s="19"/>
      <c r="H160" s="19"/>
      <c r="I160" s="19"/>
      <c r="J160" s="20"/>
      <c r="K160" s="20"/>
      <c r="L160" s="20"/>
      <c r="M160" s="20"/>
      <c r="N160" s="20"/>
    </row>
    <row r="161" spans="1:14" s="21" customFormat="1" ht="16.5">
      <c r="A161" s="5"/>
      <c r="B161" s="3" t="s">
        <v>35</v>
      </c>
      <c r="C161" s="3"/>
      <c r="D161" s="129"/>
      <c r="E161" s="129"/>
      <c r="F161" s="3"/>
      <c r="G161" s="19"/>
      <c r="H161" s="19"/>
      <c r="I161" s="19"/>
      <c r="J161" s="20"/>
      <c r="K161" s="20"/>
      <c r="L161" s="20"/>
      <c r="M161" s="20"/>
      <c r="N161" s="20"/>
    </row>
    <row r="162" spans="1:14" s="21" customFormat="1" ht="37.5" customHeight="1">
      <c r="A162" s="5"/>
      <c r="B162" s="193" t="s">
        <v>27</v>
      </c>
      <c r="C162" s="193"/>
      <c r="D162" s="193"/>
      <c r="E162" s="193"/>
      <c r="F162" s="193"/>
      <c r="G162" s="19"/>
      <c r="H162" s="19"/>
      <c r="I162" s="19"/>
      <c r="J162" s="20"/>
      <c r="K162" s="20"/>
      <c r="L162" s="20"/>
      <c r="M162" s="20"/>
      <c r="N162" s="20"/>
    </row>
    <row r="163" spans="1:14" s="21" customFormat="1" ht="34.5" customHeight="1">
      <c r="A163" s="5"/>
      <c r="B163" s="193" t="s">
        <v>47</v>
      </c>
      <c r="C163" s="193"/>
      <c r="D163" s="193"/>
      <c r="E163" s="193"/>
      <c r="F163" s="193"/>
      <c r="G163" s="19"/>
      <c r="H163" s="19"/>
      <c r="I163" s="19"/>
      <c r="J163" s="20"/>
      <c r="K163" s="20"/>
      <c r="L163" s="20"/>
      <c r="M163" s="20"/>
      <c r="N163" s="20"/>
    </row>
    <row r="164" spans="1:14" s="21" customFormat="1" ht="18" customHeight="1">
      <c r="A164" s="5"/>
      <c r="B164" s="193" t="s">
        <v>48</v>
      </c>
      <c r="C164" s="193"/>
      <c r="D164" s="193"/>
      <c r="E164" s="193"/>
      <c r="F164" s="193"/>
      <c r="G164" s="19"/>
      <c r="H164" s="19"/>
      <c r="I164" s="19"/>
      <c r="J164" s="20"/>
      <c r="K164" s="20"/>
      <c r="L164" s="20"/>
      <c r="M164" s="20"/>
      <c r="N164" s="20"/>
    </row>
    <row r="165" spans="1:14" s="21" customFormat="1" ht="33" customHeight="1">
      <c r="A165" s="5"/>
      <c r="B165" s="193" t="s">
        <v>49</v>
      </c>
      <c r="C165" s="193"/>
      <c r="D165" s="193"/>
      <c r="E165" s="193"/>
      <c r="F165" s="193"/>
      <c r="G165" s="19"/>
      <c r="H165" s="19"/>
      <c r="I165" s="19"/>
      <c r="J165" s="20"/>
      <c r="K165" s="20"/>
      <c r="L165" s="20"/>
      <c r="M165" s="20"/>
      <c r="N165" s="20"/>
    </row>
    <row r="166" spans="1:14" s="21" customFormat="1" ht="34.5" customHeight="1">
      <c r="A166" s="5"/>
      <c r="B166" s="193" t="s">
        <v>50</v>
      </c>
      <c r="C166" s="193"/>
      <c r="D166" s="193"/>
      <c r="E166" s="193"/>
      <c r="F166" s="193"/>
      <c r="G166" s="19"/>
      <c r="H166" s="19"/>
      <c r="I166" s="19"/>
      <c r="J166" s="20"/>
      <c r="K166" s="20"/>
      <c r="L166" s="20"/>
      <c r="M166" s="20"/>
      <c r="N166" s="20"/>
    </row>
    <row r="167" spans="1:14" s="21" customFormat="1" ht="71.25" customHeight="1">
      <c r="A167" s="5"/>
      <c r="B167" s="193" t="s">
        <v>55</v>
      </c>
      <c r="C167" s="193"/>
      <c r="D167" s="193"/>
      <c r="E167" s="193"/>
      <c r="F167" s="193"/>
      <c r="G167" s="19"/>
      <c r="H167" s="19"/>
      <c r="I167" s="19"/>
      <c r="J167" s="20"/>
      <c r="K167" s="20"/>
      <c r="L167" s="20"/>
      <c r="M167" s="20"/>
      <c r="N167" s="20"/>
    </row>
    <row r="168" spans="1:14" s="21" customFormat="1" ht="34.5" customHeight="1">
      <c r="A168" s="5"/>
      <c r="B168" s="193" t="s">
        <v>56</v>
      </c>
      <c r="C168" s="193"/>
      <c r="D168" s="193"/>
      <c r="E168" s="193"/>
      <c r="F168" s="193"/>
      <c r="G168" s="19"/>
      <c r="H168" s="19"/>
      <c r="I168" s="19"/>
      <c r="J168" s="20"/>
      <c r="K168" s="20"/>
      <c r="L168" s="20"/>
      <c r="M168" s="20"/>
      <c r="N168" s="20"/>
    </row>
    <row r="169" spans="1:14" s="21" customFormat="1" ht="34.5" customHeight="1">
      <c r="A169" s="5"/>
      <c r="B169" s="193" t="s">
        <v>51</v>
      </c>
      <c r="C169" s="193"/>
      <c r="D169" s="193"/>
      <c r="E169" s="193"/>
      <c r="F169" s="193"/>
      <c r="G169" s="19"/>
      <c r="H169" s="19"/>
      <c r="I169" s="19"/>
      <c r="J169" s="20"/>
      <c r="K169" s="20"/>
      <c r="L169" s="20"/>
      <c r="M169" s="20"/>
      <c r="N169" s="20"/>
    </row>
    <row r="170" spans="1:14" s="21" customFormat="1" ht="34.5" customHeight="1">
      <c r="A170" s="5"/>
      <c r="B170" s="193" t="s">
        <v>52</v>
      </c>
      <c r="C170" s="193"/>
      <c r="D170" s="193"/>
      <c r="E170" s="193"/>
      <c r="F170" s="193"/>
      <c r="G170" s="19"/>
      <c r="H170" s="19"/>
      <c r="I170" s="19"/>
      <c r="J170" s="20"/>
      <c r="K170" s="20"/>
      <c r="L170" s="20"/>
      <c r="M170" s="20"/>
      <c r="N170" s="20"/>
    </row>
    <row r="171" spans="1:14" s="21" customFormat="1" ht="10.5" customHeight="1">
      <c r="A171" s="5"/>
      <c r="B171" s="6"/>
      <c r="C171" s="6"/>
      <c r="D171" s="128"/>
      <c r="E171" s="128"/>
      <c r="F171" s="6"/>
      <c r="G171" s="19"/>
      <c r="H171" s="19"/>
      <c r="I171" s="19"/>
      <c r="J171" s="20"/>
      <c r="K171" s="20"/>
      <c r="L171" s="20"/>
      <c r="M171" s="20"/>
      <c r="N171" s="20"/>
    </row>
    <row r="172" spans="1:14" s="21" customFormat="1" ht="16.5">
      <c r="A172" s="5"/>
      <c r="B172" s="6" t="s">
        <v>28</v>
      </c>
      <c r="C172" s="6"/>
      <c r="D172" s="128"/>
      <c r="E172" s="128"/>
      <c r="F172" s="6"/>
      <c r="G172" s="19"/>
      <c r="H172" s="19"/>
      <c r="I172" s="19"/>
      <c r="J172" s="20"/>
      <c r="K172" s="20"/>
      <c r="L172" s="20"/>
      <c r="M172" s="20"/>
      <c r="N172" s="20"/>
    </row>
    <row r="173" spans="1:14" s="21" customFormat="1" ht="16.5">
      <c r="A173" s="5"/>
      <c r="B173" s="6" t="s">
        <v>29</v>
      </c>
      <c r="C173" s="6"/>
      <c r="D173" s="128"/>
      <c r="E173" s="128"/>
      <c r="F173" s="6"/>
      <c r="G173" s="19"/>
      <c r="H173" s="19"/>
      <c r="I173" s="19"/>
      <c r="J173" s="20"/>
      <c r="K173" s="20"/>
      <c r="L173" s="20"/>
      <c r="M173" s="20"/>
      <c r="N173" s="20"/>
    </row>
    <row r="174" spans="1:14" s="21" customFormat="1" ht="16.5">
      <c r="A174" s="5"/>
      <c r="B174" s="6" t="s">
        <v>57</v>
      </c>
      <c r="C174" s="6"/>
      <c r="D174" s="128"/>
      <c r="E174" s="128"/>
      <c r="F174" s="6"/>
      <c r="G174" s="19"/>
      <c r="H174" s="19"/>
      <c r="I174" s="19"/>
      <c r="J174" s="20"/>
      <c r="K174" s="20"/>
      <c r="L174" s="20"/>
      <c r="M174" s="20"/>
      <c r="N174" s="20"/>
    </row>
    <row r="175" spans="1:14" s="21" customFormat="1" ht="16.5">
      <c r="A175" s="5"/>
      <c r="B175" s="6" t="s">
        <v>58</v>
      </c>
      <c r="C175" s="6"/>
      <c r="D175" s="128"/>
      <c r="E175" s="128"/>
      <c r="F175" s="6"/>
      <c r="G175" s="19"/>
      <c r="H175" s="19"/>
      <c r="I175" s="19"/>
      <c r="J175" s="20"/>
      <c r="K175" s="20"/>
      <c r="L175" s="20"/>
      <c r="M175" s="20"/>
      <c r="N175" s="20"/>
    </row>
    <row r="176" spans="1:14" s="21" customFormat="1" ht="16.5">
      <c r="A176" s="5"/>
      <c r="B176" s="6"/>
      <c r="C176" s="6"/>
      <c r="D176" s="128"/>
      <c r="E176" s="128"/>
      <c r="F176" s="6"/>
      <c r="G176" s="19"/>
      <c r="H176" s="19"/>
      <c r="I176" s="19"/>
      <c r="J176" s="20"/>
      <c r="K176" s="20"/>
      <c r="L176" s="20"/>
      <c r="M176" s="20"/>
      <c r="N176" s="20"/>
    </row>
    <row r="177" spans="1:14" s="21" customFormat="1" ht="16.5">
      <c r="A177" s="5"/>
      <c r="B177" s="8" t="s">
        <v>30</v>
      </c>
      <c r="C177" s="163" t="s">
        <v>31</v>
      </c>
      <c r="D177" s="163"/>
      <c r="E177" s="163"/>
      <c r="F177" s="163"/>
      <c r="G177" s="19"/>
      <c r="H177" s="19"/>
      <c r="I177" s="19"/>
      <c r="J177" s="20"/>
      <c r="K177" s="20"/>
      <c r="L177" s="20"/>
      <c r="M177" s="20"/>
      <c r="N177" s="20"/>
    </row>
    <row r="178" spans="1:14" s="21" customFormat="1" ht="16.5">
      <c r="A178" s="5"/>
      <c r="B178" s="8" t="s">
        <v>33</v>
      </c>
      <c r="C178" s="163" t="s">
        <v>32</v>
      </c>
      <c r="D178" s="163"/>
      <c r="E178" s="163"/>
      <c r="F178" s="163"/>
      <c r="G178" s="19"/>
      <c r="H178" s="19"/>
      <c r="I178" s="19"/>
      <c r="J178" s="20"/>
      <c r="K178" s="20"/>
      <c r="L178" s="20"/>
      <c r="M178" s="20"/>
      <c r="N178" s="20"/>
    </row>
    <row r="179" spans="1:14" s="21" customFormat="1" ht="16.5">
      <c r="A179" s="5"/>
      <c r="B179" s="6"/>
      <c r="C179" s="6"/>
      <c r="D179" s="128"/>
      <c r="E179" s="128"/>
      <c r="F179" s="6"/>
      <c r="G179" s="19"/>
      <c r="H179" s="19"/>
      <c r="I179" s="19"/>
      <c r="J179" s="20"/>
      <c r="K179" s="20"/>
      <c r="L179" s="20"/>
      <c r="M179" s="20"/>
      <c r="N179" s="20"/>
    </row>
    <row r="180" spans="1:14" s="21" customFormat="1" ht="16.5">
      <c r="A180" s="5"/>
      <c r="B180" s="6"/>
      <c r="C180" s="6"/>
      <c r="D180" s="128"/>
      <c r="E180" s="128"/>
      <c r="F180" s="6"/>
      <c r="G180" s="19"/>
      <c r="H180" s="19"/>
      <c r="I180" s="19"/>
      <c r="J180" s="20"/>
      <c r="K180" s="20"/>
      <c r="L180" s="20"/>
      <c r="M180" s="20"/>
      <c r="N180" s="20"/>
    </row>
    <row r="181" spans="1:14" s="21" customFormat="1" ht="16.5">
      <c r="A181" s="5"/>
      <c r="B181" s="193"/>
      <c r="C181" s="193"/>
      <c r="D181" s="193"/>
      <c r="E181" s="193"/>
      <c r="F181" s="193"/>
      <c r="G181" s="19"/>
      <c r="H181" s="19"/>
      <c r="I181" s="19"/>
      <c r="J181" s="20"/>
      <c r="K181" s="20"/>
      <c r="L181" s="20"/>
      <c r="M181" s="20"/>
      <c r="N181" s="20"/>
    </row>
    <row r="182" spans="1:14" s="21" customFormat="1" ht="16.5">
      <c r="A182" s="5"/>
      <c r="B182" s="6"/>
      <c r="C182" s="6"/>
      <c r="D182" s="128"/>
      <c r="E182" s="128"/>
      <c r="F182" s="6"/>
      <c r="G182" s="19"/>
      <c r="H182" s="19"/>
      <c r="I182" s="19"/>
      <c r="J182" s="20"/>
      <c r="K182" s="20"/>
      <c r="L182" s="20"/>
      <c r="M182" s="20"/>
      <c r="N182" s="20"/>
    </row>
    <row r="183" spans="1:14" s="21" customFormat="1" ht="16.5">
      <c r="A183" s="5"/>
      <c r="B183" s="4" t="s">
        <v>34</v>
      </c>
      <c r="C183" s="6"/>
      <c r="D183" s="128"/>
      <c r="E183" s="128"/>
      <c r="F183" s="6"/>
      <c r="G183" s="19"/>
      <c r="H183" s="19"/>
      <c r="I183" s="19"/>
      <c r="J183" s="20"/>
      <c r="K183" s="20"/>
      <c r="L183" s="20"/>
      <c r="M183" s="20"/>
      <c r="N183" s="20"/>
    </row>
    <row r="184" spans="1:14" s="21" customFormat="1" ht="16.5">
      <c r="A184" s="5"/>
      <c r="B184" s="6"/>
      <c r="C184" s="6"/>
      <c r="D184" s="128"/>
      <c r="E184" s="128"/>
      <c r="F184" s="6"/>
      <c r="G184" s="19"/>
      <c r="H184" s="19"/>
      <c r="I184" s="19"/>
      <c r="J184" s="20"/>
      <c r="K184" s="20"/>
      <c r="L184" s="20"/>
      <c r="M184" s="20"/>
      <c r="N184" s="20"/>
    </row>
  </sheetData>
  <sheetProtection/>
  <mergeCells count="77">
    <mergeCell ref="A6:F6"/>
    <mergeCell ref="B8:F8"/>
    <mergeCell ref="A4:F4"/>
    <mergeCell ref="A1:C1"/>
    <mergeCell ref="D1:F1"/>
    <mergeCell ref="A2:C2"/>
    <mergeCell ref="D2:F2"/>
    <mergeCell ref="A5:F5"/>
    <mergeCell ref="B21:F21"/>
    <mergeCell ref="B23:F23"/>
    <mergeCell ref="A24:F24"/>
    <mergeCell ref="B22:F22"/>
    <mergeCell ref="B17:D17"/>
    <mergeCell ref="D18:F18"/>
    <mergeCell ref="D19:F19"/>
    <mergeCell ref="B20:F20"/>
    <mergeCell ref="F27:F28"/>
    <mergeCell ref="B9:F9"/>
    <mergeCell ref="B10:F10"/>
    <mergeCell ref="B11:F11"/>
    <mergeCell ref="B12:F12"/>
    <mergeCell ref="E26:F26"/>
    <mergeCell ref="A25:F25"/>
    <mergeCell ref="B14:F14"/>
    <mergeCell ref="D15:E15"/>
    <mergeCell ref="D16:F16"/>
    <mergeCell ref="A27:B28"/>
    <mergeCell ref="C27:C28"/>
    <mergeCell ref="D27:D28"/>
    <mergeCell ref="E27:E28"/>
    <mergeCell ref="E129:F129"/>
    <mergeCell ref="E130:F130"/>
    <mergeCell ref="E138:F138"/>
    <mergeCell ref="E126:F126"/>
    <mergeCell ref="E127:F127"/>
    <mergeCell ref="E128:F128"/>
    <mergeCell ref="E137:F137"/>
    <mergeCell ref="E131:F131"/>
    <mergeCell ref="B153:F153"/>
    <mergeCell ref="B150:F150"/>
    <mergeCell ref="E139:F139"/>
    <mergeCell ref="A102:F102"/>
    <mergeCell ref="A103:F103"/>
    <mergeCell ref="A125:F125"/>
    <mergeCell ref="E133:F133"/>
    <mergeCell ref="E134:F134"/>
    <mergeCell ref="E135:F135"/>
    <mergeCell ref="E136:F136"/>
    <mergeCell ref="E144:F144"/>
    <mergeCell ref="E132:F132"/>
    <mergeCell ref="B151:F151"/>
    <mergeCell ref="B152:F152"/>
    <mergeCell ref="B155:F155"/>
    <mergeCell ref="B156:F156"/>
    <mergeCell ref="B154:F154"/>
    <mergeCell ref="E140:F140"/>
    <mergeCell ref="E145:F145"/>
    <mergeCell ref="B148:F148"/>
    <mergeCell ref="B149:F149"/>
    <mergeCell ref="E141:F141"/>
    <mergeCell ref="E142:F142"/>
    <mergeCell ref="E143:F143"/>
    <mergeCell ref="B166:F166"/>
    <mergeCell ref="B167:F167"/>
    <mergeCell ref="B181:F181"/>
    <mergeCell ref="B169:F169"/>
    <mergeCell ref="B170:F170"/>
    <mergeCell ref="C177:F177"/>
    <mergeCell ref="C178:F178"/>
    <mergeCell ref="B168:F168"/>
    <mergeCell ref="B165:F165"/>
    <mergeCell ref="B159:F159"/>
    <mergeCell ref="B157:F157"/>
    <mergeCell ref="B158:F158"/>
    <mergeCell ref="B163:F163"/>
    <mergeCell ref="B164:F164"/>
    <mergeCell ref="B162:F162"/>
  </mergeCells>
  <printOptions horizontalCentered="1"/>
  <pageMargins left="0.5118110236220472" right="0" top="0.6692913385826772" bottom="0.6692913385826772" header="0.31496062992125984" footer="0.31496062992125984"/>
  <pageSetup horizontalDpi="600" verticalDpi="600" orientation="portrait" paperSize="9" scale="9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96 - Nguyen Trai 1 - Sao Do - Chi Linh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 Khanh Computer</dc:creator>
  <cp:keywords/>
  <dc:description/>
  <cp:lastModifiedBy>Bui Huu Tu</cp:lastModifiedBy>
  <cp:lastPrinted>2016-05-16T06:38:13Z</cp:lastPrinted>
  <dcterms:created xsi:type="dcterms:W3CDTF">2015-04-08T01:52:38Z</dcterms:created>
  <dcterms:modified xsi:type="dcterms:W3CDTF">2016-05-19T01:42:46Z</dcterms:modified>
  <cp:category/>
  <cp:version/>
  <cp:contentType/>
  <cp:contentStatus/>
</cp:coreProperties>
</file>